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mal\Desktop\R4 - Stalowa\84_NN_BK_25 - Remont nawierzchni przetarg\Zamówienie\"/>
    </mc:Choice>
  </mc:AlternateContent>
  <xr:revisionPtr revIDLastSave="0" documentId="13_ncr:1_{C754FA40-2BA0-4278-88CC-03E4C662535C}" xr6:coauthVersionLast="47" xr6:coauthVersionMax="47" xr10:uidLastSave="{00000000-0000-0000-0000-000000000000}"/>
  <bookViews>
    <workbookView xWindow="-108" yWindow="-108" windowWidth="23256" windowHeight="12576" tabRatio="850" firstSheet="9" activeTab="14" xr2:uid="{36EE9E2A-AF43-4241-9F92-31983768D924}"/>
  </bookViews>
  <sheets>
    <sheet name="Naprawa kratki" sheetId="1" r:id="rId1"/>
    <sheet name="Naprawa nawierzchni (2)" sheetId="3" r:id="rId2"/>
    <sheet name="Naprawa nawierzchni (3)" sheetId="5" r:id="rId3"/>
    <sheet name="Naprawa nawierzchni (6)" sheetId="8" r:id="rId4"/>
    <sheet name="Naprawa nawierzchni (K-A) " sheetId="16" r:id="rId5"/>
    <sheet name="Naprawa nawierzchni (K-1)" sheetId="9" r:id="rId6"/>
    <sheet name="Naprawa nawierzchni (K-2)" sheetId="10" r:id="rId7"/>
    <sheet name="Naprawa nawierzchni (K-3)" sheetId="11" r:id="rId8"/>
    <sheet name="Naprawa nawierzchni (K-4)" sheetId="12" r:id="rId9"/>
    <sheet name="Naprawa nawierzchni (K-7)" sheetId="13" r:id="rId10"/>
    <sheet name="Naprawa nawierzchni (K-10)" sheetId="14" r:id="rId11"/>
    <sheet name="Naprawa nawierzchni (K-12)" sheetId="15" r:id="rId12"/>
    <sheet name="Naprawa nawierzchni (K-14)" sheetId="17" r:id="rId13"/>
    <sheet name="Naprawa kratki (2)" sheetId="19" r:id="rId14"/>
    <sheet name="Chodnik" sheetId="18" r:id="rId15"/>
    <sheet name="Ilości zbiorcze" sheetId="20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20" l="1"/>
  <c r="F12" i="10"/>
  <c r="F4" i="1" l="1"/>
  <c r="T22" i="20" l="1"/>
  <c r="U22" i="20" s="1"/>
  <c r="T10" i="20"/>
  <c r="U10" i="20" s="1"/>
  <c r="T9" i="20"/>
  <c r="U9" i="20" s="1"/>
  <c r="F18" i="18"/>
  <c r="T24" i="20" s="1"/>
  <c r="F17" i="18"/>
  <c r="T23" i="20" s="1"/>
  <c r="F5" i="18"/>
  <c r="T8" i="20" s="1"/>
  <c r="F12" i="18"/>
  <c r="T17" i="20" s="1"/>
  <c r="T20" i="20"/>
  <c r="S11" i="20"/>
  <c r="S21" i="20"/>
  <c r="R11" i="20"/>
  <c r="R20" i="20"/>
  <c r="Q11" i="20"/>
  <c r="Q20" i="20"/>
  <c r="P11" i="20"/>
  <c r="P20" i="20" l="1"/>
  <c r="O20" i="20"/>
  <c r="N20" i="20"/>
  <c r="M20" i="20"/>
  <c r="L8" i="20"/>
  <c r="L7" i="20"/>
  <c r="L20" i="20"/>
  <c r="K8" i="20" l="1"/>
  <c r="K20" i="20"/>
  <c r="J11" i="20"/>
  <c r="J20" i="20"/>
  <c r="I12" i="20"/>
  <c r="G14" i="20"/>
  <c r="G12" i="20"/>
  <c r="F21" i="20"/>
  <c r="U21" i="20" s="1"/>
  <c r="F26" i="20"/>
  <c r="F15" i="20"/>
  <c r="F14" i="20"/>
  <c r="F13" i="20"/>
  <c r="F5" i="20"/>
  <c r="F17" i="19"/>
  <c r="S27" i="20" s="1"/>
  <c r="F14" i="17"/>
  <c r="R27" i="20" s="1"/>
  <c r="F14" i="15"/>
  <c r="Q27" i="20" s="1"/>
  <c r="U20" i="20" l="1"/>
  <c r="F14" i="14"/>
  <c r="P27" i="20" s="1"/>
  <c r="F13" i="13"/>
  <c r="O27" i="20" s="1"/>
  <c r="F13" i="12"/>
  <c r="N27" i="20" s="1"/>
  <c r="F13" i="11"/>
  <c r="M27" i="20" s="1"/>
  <c r="F13" i="10"/>
  <c r="L27" i="20" s="1"/>
  <c r="F13" i="9"/>
  <c r="K27" i="20" s="1"/>
  <c r="F15" i="5"/>
  <c r="H27" i="20" s="1"/>
  <c r="F7" i="5"/>
  <c r="H11" i="20" s="1"/>
  <c r="F6" i="5"/>
  <c r="H8" i="20" s="1"/>
  <c r="F4" i="5"/>
  <c r="H6" i="20" s="1"/>
  <c r="F12" i="3"/>
  <c r="G24" i="20" s="1"/>
  <c r="F5" i="3"/>
  <c r="G8" i="20" s="1"/>
  <c r="F13" i="1" l="1"/>
  <c r="F27" i="20" s="1"/>
  <c r="F20" i="18"/>
  <c r="T27" i="20" s="1"/>
  <c r="F13" i="3"/>
  <c r="G27" i="20" s="1"/>
  <c r="F14" i="8"/>
  <c r="I27" i="20" s="1"/>
  <c r="F13" i="16"/>
  <c r="J27" i="20" s="1"/>
  <c r="F14" i="5"/>
  <c r="H24" i="20" s="1"/>
  <c r="F13" i="5"/>
  <c r="H23" i="20" s="1"/>
  <c r="F5" i="5"/>
  <c r="H7" i="20" s="1"/>
  <c r="F12" i="5"/>
  <c r="H17" i="20" s="1"/>
  <c r="F11" i="5"/>
  <c r="H16" i="20" s="1"/>
  <c r="F6" i="8"/>
  <c r="I11" i="20" s="1"/>
  <c r="U11" i="20" s="1"/>
  <c r="F10" i="1"/>
  <c r="F17" i="20" s="1"/>
  <c r="F9" i="1"/>
  <c r="F16" i="20" s="1"/>
  <c r="F5" i="1"/>
  <c r="F6" i="20" s="1"/>
  <c r="U27" i="20" l="1"/>
  <c r="F8" i="19"/>
  <c r="S13" i="20" s="1"/>
  <c r="U13" i="20" s="1"/>
  <c r="F14" i="18"/>
  <c r="T19" i="20" s="1"/>
  <c r="U19" i="20" s="1"/>
  <c r="F13" i="18"/>
  <c r="T18" i="20" s="1"/>
  <c r="U18" i="20" s="1"/>
  <c r="F5" i="19"/>
  <c r="S7" i="20" s="1"/>
  <c r="F12" i="19"/>
  <c r="S17" i="20" s="1"/>
  <c r="F6" i="19"/>
  <c r="S8" i="20" s="1"/>
  <c r="F5" i="17"/>
  <c r="R7" i="20" s="1"/>
  <c r="F11" i="17"/>
  <c r="R17" i="20" s="1"/>
  <c r="F5" i="15"/>
  <c r="Q7" i="20" s="1"/>
  <c r="F11" i="15"/>
  <c r="Q17" i="20" s="1"/>
  <c r="F5" i="14"/>
  <c r="P7" i="20" s="1"/>
  <c r="F11" i="14"/>
  <c r="P17" i="20" s="1"/>
  <c r="F5" i="13"/>
  <c r="O8" i="20" s="1"/>
  <c r="F4" i="13"/>
  <c r="O7" i="20" s="1"/>
  <c r="F10" i="13"/>
  <c r="O17" i="20" s="1"/>
  <c r="F5" i="12"/>
  <c r="N8" i="20" s="1"/>
  <c r="F4" i="12"/>
  <c r="N7" i="20" s="1"/>
  <c r="F10" i="12"/>
  <c r="N17" i="20" s="1"/>
  <c r="F9" i="12"/>
  <c r="N16" i="20" s="1"/>
  <c r="F4" i="11"/>
  <c r="M7" i="20" s="1"/>
  <c r="F5" i="11"/>
  <c r="M8" i="20" s="1"/>
  <c r="F10" i="11"/>
  <c r="M17" i="20" s="1"/>
  <c r="F10" i="10"/>
  <c r="L17" i="20" s="1"/>
  <c r="F4" i="9"/>
  <c r="K7" i="20" s="1"/>
  <c r="F10" i="9"/>
  <c r="K17" i="20" s="1"/>
  <c r="F10" i="16"/>
  <c r="J17" i="20" s="1"/>
  <c r="F13" i="8"/>
  <c r="I24" i="20" s="1"/>
  <c r="F11" i="8"/>
  <c r="I17" i="20" s="1"/>
  <c r="F11" i="3"/>
  <c r="G23" i="20" s="1"/>
  <c r="U8" i="20" l="1"/>
  <c r="F15" i="19"/>
  <c r="S24" i="20" s="1"/>
  <c r="U24" i="20" s="1"/>
  <c r="F14" i="19"/>
  <c r="S23" i="20" s="1"/>
  <c r="F11" i="19"/>
  <c r="S16" i="20" s="1"/>
  <c r="F16" i="19"/>
  <c r="S26" i="20" s="1"/>
  <c r="F10" i="19"/>
  <c r="S15" i="20" s="1"/>
  <c r="F9" i="19"/>
  <c r="S14" i="20" s="1"/>
  <c r="F4" i="19"/>
  <c r="S5" i="20" s="1"/>
  <c r="F4" i="18"/>
  <c r="T6" i="20" s="1"/>
  <c r="F19" i="18"/>
  <c r="T25" i="20" s="1"/>
  <c r="U25" i="20" s="1"/>
  <c r="F11" i="18" l="1"/>
  <c r="T16" i="20" s="1"/>
  <c r="F10" i="18"/>
  <c r="T15" i="20" s="1"/>
  <c r="F9" i="18"/>
  <c r="T14" i="20" s="1"/>
  <c r="F8" i="18"/>
  <c r="T12" i="20" s="1"/>
  <c r="F13" i="14"/>
  <c r="P26" i="20" s="1"/>
  <c r="F10" i="17" l="1"/>
  <c r="R16" i="20" s="1"/>
  <c r="F13" i="17"/>
  <c r="R26" i="20" s="1"/>
  <c r="F9" i="17"/>
  <c r="R15" i="20" s="1"/>
  <c r="F8" i="17"/>
  <c r="R14" i="20" s="1"/>
  <c r="F7" i="17"/>
  <c r="R12" i="20" s="1"/>
  <c r="F4" i="17"/>
  <c r="R6" i="20" s="1"/>
  <c r="F10" i="15"/>
  <c r="Q16" i="20" s="1"/>
  <c r="F13" i="15"/>
  <c r="Q26" i="20" s="1"/>
  <c r="F9" i="15"/>
  <c r="Q15" i="20" s="1"/>
  <c r="F8" i="15"/>
  <c r="Q14" i="20" s="1"/>
  <c r="F7" i="15"/>
  <c r="Q12" i="20" s="1"/>
  <c r="F4" i="15"/>
  <c r="Q6" i="20" s="1"/>
  <c r="F4" i="14" l="1"/>
  <c r="P6" i="20" s="1"/>
  <c r="F9" i="16"/>
  <c r="J16" i="20" s="1"/>
  <c r="F12" i="16"/>
  <c r="J26" i="20" s="1"/>
  <c r="F8" i="16"/>
  <c r="J15" i="20" s="1"/>
  <c r="F7" i="16"/>
  <c r="J14" i="20" s="1"/>
  <c r="F6" i="16"/>
  <c r="J12" i="20" s="1"/>
  <c r="F4" i="16"/>
  <c r="J6" i="20" s="1"/>
  <c r="F10" i="5"/>
  <c r="H15" i="20" s="1"/>
  <c r="F9" i="5"/>
  <c r="H14" i="20" s="1"/>
  <c r="F8" i="5"/>
  <c r="H12" i="20" s="1"/>
  <c r="F10" i="14"/>
  <c r="P16" i="20" s="1"/>
  <c r="F9" i="14"/>
  <c r="P15" i="20" s="1"/>
  <c r="F8" i="14"/>
  <c r="P14" i="20" s="1"/>
  <c r="F7" i="14"/>
  <c r="P12" i="20" s="1"/>
  <c r="F9" i="13"/>
  <c r="O16" i="20" s="1"/>
  <c r="F12" i="13"/>
  <c r="O26" i="20" s="1"/>
  <c r="F8" i="13"/>
  <c r="O15" i="20" s="1"/>
  <c r="F7" i="13"/>
  <c r="O14" i="20" s="1"/>
  <c r="F6" i="13"/>
  <c r="O12" i="20" s="1"/>
  <c r="F12" i="12"/>
  <c r="N26" i="20" s="1"/>
  <c r="F8" i="12"/>
  <c r="N15" i="20" s="1"/>
  <c r="F7" i="12"/>
  <c r="N14" i="20" s="1"/>
  <c r="F6" i="12"/>
  <c r="N12" i="20" s="1"/>
  <c r="F9" i="11"/>
  <c r="M16" i="20" s="1"/>
  <c r="F12" i="11"/>
  <c r="M26" i="20" s="1"/>
  <c r="F8" i="11"/>
  <c r="M15" i="20" s="1"/>
  <c r="F7" i="11"/>
  <c r="M14" i="20" s="1"/>
  <c r="F6" i="11"/>
  <c r="M12" i="20" s="1"/>
  <c r="F9" i="10"/>
  <c r="L26" i="20" s="1"/>
  <c r="F8" i="10"/>
  <c r="L15" i="20" s="1"/>
  <c r="F7" i="10"/>
  <c r="L14" i="20" s="1"/>
  <c r="F6" i="10"/>
  <c r="L12" i="20" s="1"/>
  <c r="F9" i="9"/>
  <c r="K16" i="20" s="1"/>
  <c r="F12" i="9"/>
  <c r="K26" i="20" s="1"/>
  <c r="F8" i="9"/>
  <c r="K15" i="20" s="1"/>
  <c r="F7" i="9"/>
  <c r="K14" i="20" s="1"/>
  <c r="F6" i="9"/>
  <c r="K12" i="20" s="1"/>
  <c r="F12" i="8"/>
  <c r="I23" i="20" s="1"/>
  <c r="U23" i="20" s="1"/>
  <c r="U6" i="20" l="1"/>
  <c r="U12" i="20"/>
  <c r="F10" i="8"/>
  <c r="I16" i="20" s="1"/>
  <c r="F9" i="8"/>
  <c r="I15" i="20" s="1"/>
  <c r="F8" i="8"/>
  <c r="I14" i="20" s="1"/>
  <c r="U14" i="20" s="1"/>
  <c r="F5" i="8"/>
  <c r="I7" i="20" s="1"/>
  <c r="F4" i="8"/>
  <c r="I5" i="20" s="1"/>
  <c r="F4" i="3"/>
  <c r="G7" i="20" s="1"/>
  <c r="F10" i="3"/>
  <c r="G17" i="20" s="1"/>
  <c r="U17" i="20" s="1"/>
  <c r="F9" i="3"/>
  <c r="G16" i="20" s="1"/>
  <c r="U26" i="20"/>
  <c r="F8" i="3"/>
  <c r="G15" i="20" s="1"/>
  <c r="U5" i="20" l="1"/>
  <c r="U16" i="20"/>
  <c r="U7" i="20"/>
  <c r="U15" i="20"/>
</calcChain>
</file>

<file path=xl/sharedStrings.xml><?xml version="1.0" encoding="utf-8"?>
<sst xmlns="http://schemas.openxmlformats.org/spreadsheetml/2006/main" count="874" uniqueCount="116">
  <si>
    <t>Rozebranie nawierzchni z betonu asfaltowego - grub. nawierzchni 4 cm.</t>
  </si>
  <si>
    <t>Zakres prac</t>
  </si>
  <si>
    <t>Obmiar</t>
  </si>
  <si>
    <t>szt.</t>
  </si>
  <si>
    <t>mb</t>
  </si>
  <si>
    <t>Wartość</t>
  </si>
  <si>
    <t>2,00*2,00</t>
  </si>
  <si>
    <t>Rozebranie chodników z kostki brukowej betonowej - na podsypce cementowo-piaskowej.</t>
  </si>
  <si>
    <t>3,70*4,40</t>
  </si>
  <si>
    <t>10,00*6,00</t>
  </si>
  <si>
    <t>8,50*3,10</t>
  </si>
  <si>
    <t>(2,40*1,30)/2+2,10*3,30+0,40*0,60</t>
  </si>
  <si>
    <t>3,00*3,00</t>
  </si>
  <si>
    <t>3,00*2,50</t>
  </si>
  <si>
    <t>4,00*28,40</t>
  </si>
  <si>
    <t>5,60*28,40</t>
  </si>
  <si>
    <t>1,60*28,40</t>
  </si>
  <si>
    <t>1,80*3,00+1,50*3,00</t>
  </si>
  <si>
    <t>1,50*3,00</t>
  </si>
  <si>
    <t>1,80*3,00</t>
  </si>
  <si>
    <t>Lp.</t>
  </si>
  <si>
    <t>KNR 2-31 0303-01 z.o. 2.13</t>
  </si>
  <si>
    <t>BCD D-05.03.05.21.05
poz. 452</t>
  </si>
  <si>
    <t>BRZ KNR-SEK 6-01 0105-0500 p.1483
BRZ KNR-SEK 6-01 0105-0600 p.1484</t>
  </si>
  <si>
    <t>BRZ KNNR 6 04-04-0400 poz. 1852</t>
  </si>
  <si>
    <t>Pozycja KNR</t>
  </si>
  <si>
    <t>BCD  D-01.02.04.22.01 poz. 48</t>
  </si>
  <si>
    <t>BCD  D-01.02.04.23.01 poz. 49</t>
  </si>
  <si>
    <t>BRZ KNNR 6 0102-0110 poz. 1238</t>
  </si>
  <si>
    <t>BCD D-02.01.01.11.02 poz. 91</t>
  </si>
  <si>
    <t>BCD D-04.01.01.31.01 poz. 254</t>
  </si>
  <si>
    <t>BCD D-04.02.01.23.01 poz. 266</t>
  </si>
  <si>
    <t>BCD D-05.03.23.15.03 poz. 505</t>
  </si>
  <si>
    <t>BCD D-01.02.09.11.01 poz. 88
BCD D-01.02.09.11.02 poz.89</t>
  </si>
  <si>
    <t>BCD D-03.06.01.21.01 poz.200</t>
  </si>
  <si>
    <t>BCD D-03.06.01.11.01 poz.199</t>
  </si>
  <si>
    <t>BCD D-04.06..01.13.02 poz. 358</t>
  </si>
  <si>
    <t>BCD  D-01.02.04.27.06 poz. 60</t>
  </si>
  <si>
    <t>BCD D-01.02.04.29.01 poz. 63</t>
  </si>
  <si>
    <t>BCD D-05.03.05.12.04 poz. 445</t>
  </si>
  <si>
    <t>BRZ KNNR 6 0403-0402 poz.1771</t>
  </si>
  <si>
    <t>BCD D-01.02.04.41.01 poz.64</t>
  </si>
  <si>
    <t>BCD D-01.02.04.44.02 poz. 67</t>
  </si>
  <si>
    <t>BCD D-03.06.01.31.01 poz.201</t>
  </si>
  <si>
    <t>3,00*4</t>
  </si>
  <si>
    <t>2,00*4</t>
  </si>
  <si>
    <t>2,50*2+3,00*2</t>
  </si>
  <si>
    <t>1,50*2+3,00</t>
  </si>
  <si>
    <t>cena jedn.</t>
  </si>
  <si>
    <t>jedn. miary</t>
  </si>
  <si>
    <r>
      <t>m</t>
    </r>
    <r>
      <rPr>
        <sz val="11"/>
        <color theme="1"/>
        <rFont val="Aptos Narrow"/>
        <family val="2"/>
      </rPr>
      <t>²</t>
    </r>
  </si>
  <si>
    <r>
      <t>m</t>
    </r>
    <r>
      <rPr>
        <sz val="11"/>
        <color theme="1"/>
        <rFont val="Aptos Narrow"/>
        <family val="2"/>
      </rPr>
      <t>³</t>
    </r>
  </si>
  <si>
    <t>SUMA</t>
  </si>
  <si>
    <t>10,00*2+6,00*2</t>
  </si>
  <si>
    <t>(10,00*6,00)*0,85+(10,00*6,00)*0,15+(10,00*6,00)*0,10</t>
  </si>
  <si>
    <t>(3,70*4,40)0,85+(3,70*4,40)*0,15+(3,70*4,40)*0,10</t>
  </si>
  <si>
    <t>KNR 2-31 0114-01</t>
  </si>
  <si>
    <t>8,50*3,10-(2,40*1,30)/2+2,10*3,30+0,40*0,60</t>
  </si>
  <si>
    <t>3,30+4,50</t>
  </si>
  <si>
    <t>(8,50*3,10)*0,85+(8,50*3,10)*0,15</t>
  </si>
  <si>
    <t>(2,00*2,00)*0,85+(2,00*2,00)*0,15+(2,00*2,00)*0,15</t>
  </si>
  <si>
    <t>(3,00*2,50)*0,85+(3,00*2,50)*0,15+(3,00*2,50)*0,15</t>
  </si>
  <si>
    <t>(1,80*3,00)*0,55+(1,50*3,00)*0,55</t>
  </si>
  <si>
    <t>Ilość ogółem</t>
  </si>
  <si>
    <t>Zakres nr 1</t>
  </si>
  <si>
    <t>Zakres nr 2</t>
  </si>
  <si>
    <t>Zakres nr 3</t>
  </si>
  <si>
    <t>Zakres nr 4</t>
  </si>
  <si>
    <t>Zakres nr 5</t>
  </si>
  <si>
    <t>Zakres nr 6</t>
  </si>
  <si>
    <t>Zakres nr 7</t>
  </si>
  <si>
    <t>Zakres nr 8</t>
  </si>
  <si>
    <t>Zakres nr 9</t>
  </si>
  <si>
    <t>Zakres nr 10</t>
  </si>
  <si>
    <t>Zakres nr 11</t>
  </si>
  <si>
    <t>Zakres nr 12</t>
  </si>
  <si>
    <t>Zakres nr 13</t>
  </si>
  <si>
    <t>Zakres nr 14</t>
  </si>
  <si>
    <t>Zakres nr 15</t>
  </si>
  <si>
    <t>Ustawienie obrzeża betonowego gr. 8x30 cm.</t>
  </si>
  <si>
    <t>Wykonanie podbudowy z chudego betonu (6-9MPa), grubość warstwy po zagęszczeniu 15 cm.</t>
  </si>
  <si>
    <t>Zakres 1</t>
  </si>
  <si>
    <t>Zakres 2</t>
  </si>
  <si>
    <t>Zakres 3</t>
  </si>
  <si>
    <t>Zakres 4</t>
  </si>
  <si>
    <t>Zakres 5</t>
  </si>
  <si>
    <t>Zakres 6</t>
  </si>
  <si>
    <t>Zakres 7</t>
  </si>
  <si>
    <t>Zakres 8</t>
  </si>
  <si>
    <t>Zakres 9</t>
  </si>
  <si>
    <t>Zakres 10</t>
  </si>
  <si>
    <t>Zakres 11</t>
  </si>
  <si>
    <t>Zakres 12</t>
  </si>
  <si>
    <t>Zakres 13</t>
  </si>
  <si>
    <t>Zakres 14</t>
  </si>
  <si>
    <t>Zakres 15</t>
  </si>
  <si>
    <t>Wywóz urobku, utylizacja, uprzątnięcie miejsca prowadzenia robót.</t>
  </si>
  <si>
    <t>2,00*1,00</t>
  </si>
  <si>
    <t>Rozebranie nawierzchni z betonu - grub. nawierzchni ok 15 cm.</t>
  </si>
  <si>
    <t>Wykopy ziemne wykonywane mechanicznie .</t>
  </si>
  <si>
    <t>Korytowanie o głębokości 55cm.</t>
  </si>
  <si>
    <t>Profilowanie i zagęszczenie podłoża pod warstwy konstrukcyjne.</t>
  </si>
  <si>
    <t>Rozebranie nawierzchni z płyt drogowych betonowych - płyt żelbetowych pełnych.</t>
  </si>
  <si>
    <t>Demontaż krawężników betonowych 20x30 cm.</t>
  </si>
  <si>
    <t>Mechaniczne cięcie szczelin w asfalcie gr. ok 11 cm.</t>
  </si>
  <si>
    <t>Regulacja wysokości włazów 24 t wraz z pierścieniem odciążającym (wymiana na nowe).</t>
  </si>
  <si>
    <r>
      <t>R</t>
    </r>
    <r>
      <rPr>
        <sz val="11"/>
        <color theme="1"/>
        <rFont val="Aptos"/>
        <family val="2"/>
      </rPr>
      <t>egulacja wysokości wpustów wraz z pierścieniem odciążającym (wymiana na nowe).</t>
    </r>
  </si>
  <si>
    <t>Regulacja studzienek dla zaworów wodociągowych lub gazowych (wymiana na nowe).</t>
  </si>
  <si>
    <t>Wykonanie warstwy odcinającej, grubość warstwy po zagęszczeniu ok 15 cm -  z piasku zagęszczonego mechanicznie.</t>
  </si>
  <si>
    <t>Wykonanie nawierzchni z kostki brukowej o grubości 8 cm na podsypce cementowo-piaskowej - szarej HOLAND, spoiny wypełnione piaskiem (dla ciągów piszych).</t>
  </si>
  <si>
    <t>Wykonanie nawierzchni z kostki brukowej o grubości 10 cm na podsypce cementowo-piaskowej - szarej BEHATON, spoiny wypełnione piaskiem (dla ciągów piszych).</t>
  </si>
  <si>
    <t>Demontaż obrzeża betonowego 8x30 cm.</t>
  </si>
  <si>
    <t>Podbudowa z tłucznia naturalnego zagęszczonego: frakcja 31,50-63,00 mm (tłuczeń) zaklinowana kruszywem zagęszczonym, łamanym frakcja 0-31,50 mm (kliniec), łączna grubość podbudowy po zagęszczeniu 50 cm.</t>
  </si>
  <si>
    <t>Istawienie krawężników betonowych 20x30 cm. na ławie z betonu klasy C12/15.</t>
  </si>
  <si>
    <t>Wykonanie nawierzchni z betonu asfaltowego, warstwa ścieralna - z AC 11S, grubość warstwy 4 cm.</t>
  </si>
  <si>
    <t>Wykonanie nawierzchni z betonu asfaltowego, warstwa wiążąca, wzmacniająca - z AC 16W, grubość warstwy 8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</si>
</sst>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  <font>
      <sz val="11"/>
      <name val="Aptos Narrow"/>
      <family val="2"/>
      <scheme val="minor"/>
    </font>
    <font>
      <sz val="11"/>
      <color theme="1"/>
      <name val="Aptos Narrow"/>
      <family val="2"/>
    </font>
    <font>
      <b/>
      <sz val="13"/>
      <color indexed="10"/>
      <name val="Aptos Narrow"/>
      <family val="2"/>
      <scheme val="minor"/>
    </font>
    <font>
      <sz val="12"/>
      <color theme="1"/>
      <name val="Aptos"/>
      <family val="2"/>
    </font>
    <font>
      <sz val="11"/>
      <color theme="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11" xfId="0" applyBorder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/>
    </xf>
    <xf numFmtId="0" fontId="0" fillId="0" borderId="11" xfId="0" applyBorder="1"/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2" fontId="2" fillId="4" borderId="1" xfId="0" applyNumberFormat="1" applyFont="1" applyFill="1" applyBorder="1" applyAlignment="1">
      <alignment horizontal="center" vertical="center"/>
    </xf>
    <xf numFmtId="2" fontId="2" fillId="4" borderId="4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2" fillId="0" borderId="3" xfId="0" applyFont="1" applyBorder="1" applyAlignment="1">
      <alignment horizontal="center" vertical="center"/>
    </xf>
    <xf numFmtId="2" fontId="1" fillId="3" borderId="4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" fontId="1" fillId="3" borderId="12" xfId="0" applyNumberFormat="1" applyFont="1" applyFill="1" applyBorder="1" applyAlignment="1">
      <alignment horizontal="center" vertical="center"/>
    </xf>
    <xf numFmtId="2" fontId="1" fillId="3" borderId="12" xfId="0" applyNumberFormat="1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2" fontId="2" fillId="4" borderId="1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31BAD-2CE5-4FE5-B366-9FA47C10D686}">
  <sheetPr>
    <pageSetUpPr fitToPage="1"/>
  </sheetPr>
  <dimension ref="B1:I14"/>
  <sheetViews>
    <sheetView topLeftCell="A5" zoomScale="85" zoomScaleNormal="85" workbookViewId="0">
      <selection activeCell="B2" sqref="B2:I14"/>
    </sheetView>
  </sheetViews>
  <sheetFormatPr defaultRowHeight="14.4" x14ac:dyDescent="0.3"/>
  <cols>
    <col min="2" max="2" width="3.5546875" bestFit="1" customWidth="1"/>
    <col min="3" max="3" width="32.77734375" hidden="1" customWidth="1"/>
    <col min="4" max="4" width="90.77734375" customWidth="1"/>
    <col min="5" max="8" width="11.88671875" customWidth="1"/>
    <col min="9" max="9" width="20.77734375" customWidth="1"/>
  </cols>
  <sheetData>
    <row r="1" spans="2:9" ht="15" thickBot="1" x14ac:dyDescent="0.35"/>
    <row r="2" spans="2:9" ht="18" thickBot="1" x14ac:dyDescent="0.4">
      <c r="B2" s="64" t="s">
        <v>64</v>
      </c>
      <c r="C2" s="65"/>
      <c r="D2" s="65"/>
      <c r="E2" s="65"/>
      <c r="F2" s="65"/>
      <c r="G2" s="65"/>
      <c r="H2" s="65"/>
      <c r="I2" s="66"/>
    </row>
    <row r="3" spans="2:9" s="13" customFormat="1" ht="28.95" customHeight="1" thickBot="1" x14ac:dyDescent="0.35">
      <c r="B3" s="14" t="s">
        <v>20</v>
      </c>
      <c r="C3" s="3" t="s">
        <v>25</v>
      </c>
      <c r="D3" s="3" t="s">
        <v>1</v>
      </c>
      <c r="E3" s="67" t="s">
        <v>2</v>
      </c>
      <c r="F3" s="68"/>
      <c r="G3" s="3" t="s">
        <v>49</v>
      </c>
      <c r="H3" s="3" t="s">
        <v>48</v>
      </c>
      <c r="I3" s="3" t="s">
        <v>5</v>
      </c>
    </row>
    <row r="4" spans="2:9" s="13" customFormat="1" ht="45" customHeight="1" x14ac:dyDescent="0.3">
      <c r="B4" s="57">
        <v>1</v>
      </c>
      <c r="C4" s="4" t="s">
        <v>27</v>
      </c>
      <c r="D4" s="4" t="s">
        <v>0</v>
      </c>
      <c r="E4" s="4" t="s">
        <v>97</v>
      </c>
      <c r="F4" s="7">
        <f>2*1</f>
        <v>2</v>
      </c>
      <c r="G4" s="32" t="s">
        <v>50</v>
      </c>
      <c r="H4" s="46"/>
      <c r="I4" s="46"/>
    </row>
    <row r="5" spans="2:9" s="13" customFormat="1" ht="45" customHeight="1" x14ac:dyDescent="0.3">
      <c r="B5" s="58">
        <v>2</v>
      </c>
      <c r="C5" s="1" t="s">
        <v>26</v>
      </c>
      <c r="D5" s="1" t="s">
        <v>98</v>
      </c>
      <c r="E5" s="2" t="s">
        <v>6</v>
      </c>
      <c r="F5" s="8">
        <f t="shared" ref="F5" si="0">2*2</f>
        <v>4</v>
      </c>
      <c r="G5" s="22" t="s">
        <v>50</v>
      </c>
      <c r="H5" s="55"/>
      <c r="I5" s="55"/>
    </row>
    <row r="6" spans="2:9" s="13" customFormat="1" ht="45" customHeight="1" x14ac:dyDescent="0.3">
      <c r="B6" s="58">
        <v>3</v>
      </c>
      <c r="C6" s="1" t="s">
        <v>28</v>
      </c>
      <c r="D6" s="2" t="s">
        <v>100</v>
      </c>
      <c r="E6" s="2" t="s">
        <v>6</v>
      </c>
      <c r="F6" s="8">
        <v>4</v>
      </c>
      <c r="G6" s="22" t="s">
        <v>51</v>
      </c>
      <c r="H6" s="55"/>
      <c r="I6" s="55"/>
    </row>
    <row r="7" spans="2:9" s="13" customFormat="1" ht="45" customHeight="1" x14ac:dyDescent="0.3">
      <c r="B7" s="58">
        <v>4</v>
      </c>
      <c r="C7" s="1" t="s">
        <v>30</v>
      </c>
      <c r="D7" s="2" t="s">
        <v>101</v>
      </c>
      <c r="E7" s="2" t="s">
        <v>6</v>
      </c>
      <c r="F7" s="8">
        <v>4</v>
      </c>
      <c r="G7" s="22" t="s">
        <v>50</v>
      </c>
      <c r="H7" s="55"/>
      <c r="I7" s="55"/>
    </row>
    <row r="8" spans="2:9" s="13" customFormat="1" ht="45" customHeight="1" x14ac:dyDescent="0.3">
      <c r="B8" s="58">
        <v>5</v>
      </c>
      <c r="C8" s="1" t="s">
        <v>31</v>
      </c>
      <c r="D8" s="2" t="s">
        <v>108</v>
      </c>
      <c r="E8" s="2" t="s">
        <v>6</v>
      </c>
      <c r="F8" s="8">
        <v>4</v>
      </c>
      <c r="G8" s="22" t="s">
        <v>50</v>
      </c>
      <c r="H8" s="55"/>
      <c r="I8" s="55"/>
    </row>
    <row r="9" spans="2:9" s="13" customFormat="1" ht="45" customHeight="1" x14ac:dyDescent="0.3">
      <c r="B9" s="58">
        <v>6</v>
      </c>
      <c r="C9" s="37" t="s">
        <v>56</v>
      </c>
      <c r="D9" s="17" t="s">
        <v>112</v>
      </c>
      <c r="E9" s="2" t="s">
        <v>6</v>
      </c>
      <c r="F9" s="8">
        <f t="shared" ref="F9:F10" si="1">2*2</f>
        <v>4</v>
      </c>
      <c r="G9" s="22" t="s">
        <v>50</v>
      </c>
      <c r="H9" s="55"/>
      <c r="I9" s="55"/>
    </row>
    <row r="10" spans="2:9" s="13" customFormat="1" ht="45" customHeight="1" x14ac:dyDescent="0.3">
      <c r="B10" s="58">
        <v>7</v>
      </c>
      <c r="C10" s="1" t="s">
        <v>36</v>
      </c>
      <c r="D10" s="2" t="s">
        <v>80</v>
      </c>
      <c r="E10" s="2" t="s">
        <v>6</v>
      </c>
      <c r="F10" s="8">
        <f t="shared" si="1"/>
        <v>4</v>
      </c>
      <c r="G10" s="22" t="s">
        <v>50</v>
      </c>
      <c r="H10" s="55"/>
      <c r="I10" s="55"/>
    </row>
    <row r="11" spans="2:9" s="13" customFormat="1" ht="45" customHeight="1" x14ac:dyDescent="0.3">
      <c r="B11" s="58">
        <v>8</v>
      </c>
      <c r="C11" s="1" t="s">
        <v>35</v>
      </c>
      <c r="D11" s="45" t="s">
        <v>106</v>
      </c>
      <c r="E11" s="10">
        <v>1</v>
      </c>
      <c r="F11" s="9">
        <v>1</v>
      </c>
      <c r="G11" s="24" t="s">
        <v>3</v>
      </c>
      <c r="H11" s="55"/>
      <c r="I11" s="55"/>
    </row>
    <row r="12" spans="2:9" s="13" customFormat="1" ht="45" customHeight="1" x14ac:dyDescent="0.3">
      <c r="B12" s="58">
        <v>9</v>
      </c>
      <c r="C12" s="1" t="s">
        <v>21</v>
      </c>
      <c r="D12" s="2" t="s">
        <v>110</v>
      </c>
      <c r="E12" s="2" t="s">
        <v>6</v>
      </c>
      <c r="F12" s="8">
        <v>4</v>
      </c>
      <c r="G12" s="22" t="s">
        <v>50</v>
      </c>
      <c r="H12" s="55"/>
      <c r="I12" s="55"/>
    </row>
    <row r="13" spans="2:9" s="13" customFormat="1" ht="45" customHeight="1" thickBot="1" x14ac:dyDescent="0.35">
      <c r="B13" s="59">
        <v>10</v>
      </c>
      <c r="C13" s="5" t="s">
        <v>33</v>
      </c>
      <c r="D13" s="5" t="s">
        <v>96</v>
      </c>
      <c r="E13" s="19" t="s">
        <v>6</v>
      </c>
      <c r="F13" s="33">
        <f>(2*2)*0.55</f>
        <v>2.2000000000000002</v>
      </c>
      <c r="G13" s="34" t="s">
        <v>51</v>
      </c>
      <c r="H13" s="56"/>
      <c r="I13" s="56"/>
    </row>
    <row r="14" spans="2:9" ht="30" customHeight="1" thickBot="1" x14ac:dyDescent="0.35">
      <c r="H14" s="30" t="s">
        <v>52</v>
      </c>
      <c r="I14" s="31"/>
    </row>
  </sheetData>
  <mergeCells count="2">
    <mergeCell ref="B2:I2"/>
    <mergeCell ref="E3:F3"/>
  </mergeCells>
  <phoneticPr fontId="3" type="noConversion"/>
  <pageMargins left="0.7" right="0.7" top="0.75" bottom="0.75" header="0.3" footer="0.3"/>
  <pageSetup paperSize="9" scale="7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61B96-E1DD-4E9C-9A65-93DDA229AA00}">
  <sheetPr>
    <pageSetUpPr fitToPage="1"/>
  </sheetPr>
  <dimension ref="B1:I14"/>
  <sheetViews>
    <sheetView topLeftCell="A5" zoomScale="85" zoomScaleNormal="85" workbookViewId="0">
      <selection activeCell="B2" sqref="B2:I14"/>
    </sheetView>
  </sheetViews>
  <sheetFormatPr defaultRowHeight="14.4" x14ac:dyDescent="0.3"/>
  <cols>
    <col min="2" max="2" width="3.5546875" bestFit="1" customWidth="1"/>
    <col min="3" max="3" width="32.77734375" hidden="1" customWidth="1"/>
    <col min="4" max="4" width="90.77734375" customWidth="1"/>
    <col min="5" max="5" width="24.109375" bestFit="1" customWidth="1"/>
    <col min="6" max="8" width="11.88671875" customWidth="1"/>
    <col min="9" max="9" width="20.77734375" customWidth="1"/>
  </cols>
  <sheetData>
    <row r="1" spans="2:9" ht="15" thickBot="1" x14ac:dyDescent="0.35"/>
    <row r="2" spans="2:9" ht="18" thickBot="1" x14ac:dyDescent="0.4">
      <c r="B2" s="64" t="s">
        <v>73</v>
      </c>
      <c r="C2" s="65"/>
      <c r="D2" s="65"/>
      <c r="E2" s="65"/>
      <c r="F2" s="65"/>
      <c r="G2" s="65"/>
      <c r="H2" s="65"/>
      <c r="I2" s="66"/>
    </row>
    <row r="3" spans="2:9" s="13" customFormat="1" ht="28.95" customHeight="1" thickBot="1" x14ac:dyDescent="0.35">
      <c r="B3" s="3" t="s">
        <v>20</v>
      </c>
      <c r="C3" s="3" t="s">
        <v>25</v>
      </c>
      <c r="D3" s="3" t="s">
        <v>1</v>
      </c>
      <c r="E3" s="67" t="s">
        <v>2</v>
      </c>
      <c r="F3" s="68"/>
      <c r="G3" s="3" t="s">
        <v>49</v>
      </c>
      <c r="H3" s="3" t="s">
        <v>48</v>
      </c>
      <c r="I3" s="3" t="s">
        <v>5</v>
      </c>
    </row>
    <row r="4" spans="2:9" s="13" customFormat="1" ht="43.95" customHeight="1" x14ac:dyDescent="0.3">
      <c r="B4" s="57">
        <v>1</v>
      </c>
      <c r="C4" s="4" t="s">
        <v>37</v>
      </c>
      <c r="D4" s="4" t="s">
        <v>102</v>
      </c>
      <c r="E4" s="4" t="s">
        <v>6</v>
      </c>
      <c r="F4" s="7">
        <f t="shared" ref="F4:F10" si="0">2*2</f>
        <v>4</v>
      </c>
      <c r="G4" s="32" t="s">
        <v>50</v>
      </c>
      <c r="H4" s="46"/>
      <c r="I4" s="46"/>
    </row>
    <row r="5" spans="2:9" s="13" customFormat="1" ht="43.95" customHeight="1" x14ac:dyDescent="0.3">
      <c r="B5" s="58">
        <v>2</v>
      </c>
      <c r="C5" s="1" t="s">
        <v>38</v>
      </c>
      <c r="D5" s="2" t="s">
        <v>7</v>
      </c>
      <c r="E5" s="1" t="s">
        <v>6</v>
      </c>
      <c r="F5" s="8">
        <f t="shared" si="0"/>
        <v>4</v>
      </c>
      <c r="G5" s="22" t="s">
        <v>51</v>
      </c>
      <c r="H5" s="55"/>
      <c r="I5" s="55"/>
    </row>
    <row r="6" spans="2:9" s="13" customFormat="1" ht="43.95" customHeight="1" x14ac:dyDescent="0.3">
      <c r="B6" s="58">
        <v>3</v>
      </c>
      <c r="C6" s="1" t="s">
        <v>29</v>
      </c>
      <c r="D6" s="2" t="s">
        <v>99</v>
      </c>
      <c r="E6" s="1" t="s">
        <v>6</v>
      </c>
      <c r="F6" s="8">
        <f>2*2</f>
        <v>4</v>
      </c>
      <c r="G6" s="22" t="s">
        <v>51</v>
      </c>
      <c r="H6" s="55"/>
      <c r="I6" s="55"/>
    </row>
    <row r="7" spans="2:9" s="13" customFormat="1" ht="43.95" customHeight="1" x14ac:dyDescent="0.3">
      <c r="B7" s="58">
        <v>4</v>
      </c>
      <c r="C7" s="1" t="s">
        <v>30</v>
      </c>
      <c r="D7" s="2" t="s">
        <v>101</v>
      </c>
      <c r="E7" s="1" t="s">
        <v>6</v>
      </c>
      <c r="F7" s="8">
        <f>2*2</f>
        <v>4</v>
      </c>
      <c r="G7" s="22" t="s">
        <v>50</v>
      </c>
      <c r="H7" s="55"/>
      <c r="I7" s="55"/>
    </row>
    <row r="8" spans="2:9" s="13" customFormat="1" ht="43.95" customHeight="1" x14ac:dyDescent="0.3">
      <c r="B8" s="58">
        <v>5</v>
      </c>
      <c r="C8" s="1" t="s">
        <v>31</v>
      </c>
      <c r="D8" s="2" t="s">
        <v>108</v>
      </c>
      <c r="E8" s="1" t="s">
        <v>6</v>
      </c>
      <c r="F8" s="8">
        <f>2*2</f>
        <v>4</v>
      </c>
      <c r="G8" s="22" t="s">
        <v>50</v>
      </c>
      <c r="H8" s="55"/>
      <c r="I8" s="55"/>
    </row>
    <row r="9" spans="2:9" s="13" customFormat="1" ht="43.95" customHeight="1" x14ac:dyDescent="0.3">
      <c r="B9" s="58">
        <v>6</v>
      </c>
      <c r="C9" s="37" t="s">
        <v>56</v>
      </c>
      <c r="D9" s="17" t="s">
        <v>112</v>
      </c>
      <c r="E9" s="1" t="s">
        <v>6</v>
      </c>
      <c r="F9" s="8">
        <f>2*2</f>
        <v>4</v>
      </c>
      <c r="G9" s="22" t="s">
        <v>50</v>
      </c>
      <c r="H9" s="55"/>
      <c r="I9" s="55"/>
    </row>
    <row r="10" spans="2:9" s="13" customFormat="1" ht="43.95" customHeight="1" x14ac:dyDescent="0.3">
      <c r="B10" s="58">
        <v>7</v>
      </c>
      <c r="C10" s="1" t="s">
        <v>36</v>
      </c>
      <c r="D10" s="2" t="s">
        <v>80</v>
      </c>
      <c r="E10" s="1" t="s">
        <v>6</v>
      </c>
      <c r="F10" s="8">
        <f t="shared" si="0"/>
        <v>4</v>
      </c>
      <c r="G10" s="22" t="s">
        <v>50</v>
      </c>
      <c r="H10" s="55"/>
      <c r="I10" s="55"/>
    </row>
    <row r="11" spans="2:9" s="13" customFormat="1" ht="43.95" customHeight="1" x14ac:dyDescent="0.3">
      <c r="B11" s="58">
        <v>8</v>
      </c>
      <c r="C11" s="1" t="s">
        <v>34</v>
      </c>
      <c r="D11" s="44" t="s">
        <v>105</v>
      </c>
      <c r="E11" s="1">
        <v>1</v>
      </c>
      <c r="F11" s="9">
        <v>1</v>
      </c>
      <c r="G11" s="24" t="s">
        <v>3</v>
      </c>
      <c r="H11" s="55"/>
      <c r="I11" s="55"/>
    </row>
    <row r="12" spans="2:9" s="13" customFormat="1" ht="43.95" customHeight="1" x14ac:dyDescent="0.3">
      <c r="B12" s="58">
        <v>9</v>
      </c>
      <c r="C12" s="1" t="s">
        <v>21</v>
      </c>
      <c r="D12" s="2" t="s">
        <v>110</v>
      </c>
      <c r="E12" s="1" t="s">
        <v>6</v>
      </c>
      <c r="F12" s="8">
        <f>2*2</f>
        <v>4</v>
      </c>
      <c r="G12" s="22" t="s">
        <v>50</v>
      </c>
      <c r="H12" s="55"/>
      <c r="I12" s="55"/>
    </row>
    <row r="13" spans="2:9" s="13" customFormat="1" ht="43.95" customHeight="1" thickBot="1" x14ac:dyDescent="0.35">
      <c r="B13" s="59">
        <v>10</v>
      </c>
      <c r="C13" s="5" t="s">
        <v>33</v>
      </c>
      <c r="D13" s="5" t="s">
        <v>96</v>
      </c>
      <c r="E13" s="5" t="s">
        <v>6</v>
      </c>
      <c r="F13" s="33">
        <f>2*2</f>
        <v>4</v>
      </c>
      <c r="G13" s="34" t="s">
        <v>51</v>
      </c>
      <c r="H13" s="56"/>
      <c r="I13" s="56"/>
    </row>
    <row r="14" spans="2:9" s="13" customFormat="1" ht="28.95" customHeight="1" thickBot="1" x14ac:dyDescent="0.35">
      <c r="H14" s="30" t="s">
        <v>52</v>
      </c>
      <c r="I14" s="28"/>
    </row>
  </sheetData>
  <mergeCells count="2">
    <mergeCell ref="B2:I2"/>
    <mergeCell ref="E3:F3"/>
  </mergeCells>
  <phoneticPr fontId="3" type="noConversion"/>
  <pageMargins left="0.7" right="0.7" top="0.75" bottom="0.75" header="0.3" footer="0.3"/>
  <pageSetup paperSize="9" scale="7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7099A-E3CB-435B-9FD3-0F74FB81AF5E}">
  <sheetPr>
    <pageSetUpPr fitToPage="1"/>
  </sheetPr>
  <dimension ref="B1:I15"/>
  <sheetViews>
    <sheetView zoomScale="85" zoomScaleNormal="85" workbookViewId="0">
      <selection activeCell="I15" sqref="B2:I15"/>
    </sheetView>
  </sheetViews>
  <sheetFormatPr defaultRowHeight="14.4" x14ac:dyDescent="0.3"/>
  <cols>
    <col min="2" max="2" width="3.5546875" bestFit="1" customWidth="1"/>
    <col min="3" max="3" width="32.77734375" hidden="1" customWidth="1"/>
    <col min="4" max="4" width="90.77734375" customWidth="1"/>
    <col min="5" max="5" width="24.109375" bestFit="1" customWidth="1"/>
    <col min="6" max="6" width="10.44140625" customWidth="1"/>
    <col min="7" max="8" width="11.88671875" customWidth="1"/>
    <col min="9" max="9" width="20.77734375" customWidth="1"/>
  </cols>
  <sheetData>
    <row r="1" spans="2:9" ht="15" thickBot="1" x14ac:dyDescent="0.35"/>
    <row r="2" spans="2:9" ht="18" thickBot="1" x14ac:dyDescent="0.4">
      <c r="B2" s="64" t="s">
        <v>74</v>
      </c>
      <c r="C2" s="65"/>
      <c r="D2" s="65"/>
      <c r="E2" s="65"/>
      <c r="F2" s="65"/>
      <c r="G2" s="65"/>
      <c r="H2" s="65"/>
      <c r="I2" s="66"/>
    </row>
    <row r="3" spans="2:9" s="13" customFormat="1" ht="28.95" customHeight="1" thickBot="1" x14ac:dyDescent="0.35">
      <c r="B3" s="14" t="s">
        <v>20</v>
      </c>
      <c r="C3" s="3" t="s">
        <v>25</v>
      </c>
      <c r="D3" s="3" t="s">
        <v>1</v>
      </c>
      <c r="E3" s="67" t="s">
        <v>2</v>
      </c>
      <c r="F3" s="68"/>
      <c r="G3" s="3" t="s">
        <v>49</v>
      </c>
      <c r="H3" s="3" t="s">
        <v>48</v>
      </c>
      <c r="I3" s="3" t="s">
        <v>5</v>
      </c>
    </row>
    <row r="4" spans="2:9" s="13" customFormat="1" ht="43.95" customHeight="1" x14ac:dyDescent="0.3">
      <c r="B4" s="57">
        <v>1</v>
      </c>
      <c r="C4" s="4" t="s">
        <v>26</v>
      </c>
      <c r="D4" s="4" t="s">
        <v>98</v>
      </c>
      <c r="E4" s="4" t="s">
        <v>6</v>
      </c>
      <c r="F4" s="7">
        <f>2*2</f>
        <v>4</v>
      </c>
      <c r="G4" s="32" t="s">
        <v>50</v>
      </c>
      <c r="H4" s="46"/>
      <c r="I4" s="46"/>
    </row>
    <row r="5" spans="2:9" s="13" customFormat="1" ht="43.95" customHeight="1" x14ac:dyDescent="0.3">
      <c r="B5" s="58">
        <v>2</v>
      </c>
      <c r="C5" s="1" t="s">
        <v>37</v>
      </c>
      <c r="D5" s="1" t="s">
        <v>102</v>
      </c>
      <c r="E5" s="1" t="s">
        <v>6</v>
      </c>
      <c r="F5" s="8">
        <f t="shared" ref="F5:F11" si="0">2*2</f>
        <v>4</v>
      </c>
      <c r="G5" s="22" t="s">
        <v>50</v>
      </c>
      <c r="H5" s="55"/>
      <c r="I5" s="55"/>
    </row>
    <row r="6" spans="2:9" s="13" customFormat="1" ht="43.95" customHeight="1" x14ac:dyDescent="0.3">
      <c r="B6" s="58">
        <v>3</v>
      </c>
      <c r="C6" s="1" t="s">
        <v>23</v>
      </c>
      <c r="D6" s="1" t="s">
        <v>104</v>
      </c>
      <c r="E6" s="10" t="s">
        <v>45</v>
      </c>
      <c r="F6" s="8">
        <v>8</v>
      </c>
      <c r="G6" s="24" t="s">
        <v>4</v>
      </c>
      <c r="H6" s="55"/>
      <c r="I6" s="55"/>
    </row>
    <row r="7" spans="2:9" s="13" customFormat="1" ht="43.95" customHeight="1" x14ac:dyDescent="0.3">
      <c r="B7" s="58">
        <v>4</v>
      </c>
      <c r="C7" s="1" t="s">
        <v>29</v>
      </c>
      <c r="D7" s="2" t="s">
        <v>99</v>
      </c>
      <c r="E7" s="1" t="s">
        <v>6</v>
      </c>
      <c r="F7" s="8">
        <f>2*2</f>
        <v>4</v>
      </c>
      <c r="G7" s="22" t="s">
        <v>51</v>
      </c>
      <c r="H7" s="55"/>
      <c r="I7" s="55"/>
    </row>
    <row r="8" spans="2:9" s="13" customFormat="1" ht="43.95" customHeight="1" x14ac:dyDescent="0.3">
      <c r="B8" s="58">
        <v>5</v>
      </c>
      <c r="C8" s="1" t="s">
        <v>30</v>
      </c>
      <c r="D8" s="2" t="s">
        <v>101</v>
      </c>
      <c r="E8" s="1" t="s">
        <v>6</v>
      </c>
      <c r="F8" s="8">
        <f>2*2</f>
        <v>4</v>
      </c>
      <c r="G8" s="22" t="s">
        <v>50</v>
      </c>
      <c r="H8" s="55"/>
      <c r="I8" s="55"/>
    </row>
    <row r="9" spans="2:9" s="13" customFormat="1" ht="43.95" customHeight="1" x14ac:dyDescent="0.3">
      <c r="B9" s="58">
        <v>6</v>
      </c>
      <c r="C9" s="1" t="s">
        <v>31</v>
      </c>
      <c r="D9" s="2" t="s">
        <v>108</v>
      </c>
      <c r="E9" s="1" t="s">
        <v>6</v>
      </c>
      <c r="F9" s="8">
        <f>2*2</f>
        <v>4</v>
      </c>
      <c r="G9" s="22" t="s">
        <v>50</v>
      </c>
      <c r="H9" s="55"/>
      <c r="I9" s="55"/>
    </row>
    <row r="10" spans="2:9" s="13" customFormat="1" ht="43.95" customHeight="1" x14ac:dyDescent="0.3">
      <c r="B10" s="58">
        <v>7</v>
      </c>
      <c r="C10" s="37" t="s">
        <v>56</v>
      </c>
      <c r="D10" s="17" t="s">
        <v>112</v>
      </c>
      <c r="E10" s="1" t="s">
        <v>6</v>
      </c>
      <c r="F10" s="8">
        <f>2*2</f>
        <v>4</v>
      </c>
      <c r="G10" s="22" t="s">
        <v>50</v>
      </c>
      <c r="H10" s="55"/>
      <c r="I10" s="55"/>
    </row>
    <row r="11" spans="2:9" s="13" customFormat="1" ht="43.95" customHeight="1" x14ac:dyDescent="0.3">
      <c r="B11" s="58">
        <v>8</v>
      </c>
      <c r="C11" s="1" t="s">
        <v>36</v>
      </c>
      <c r="D11" s="2" t="s">
        <v>80</v>
      </c>
      <c r="E11" s="1" t="s">
        <v>6</v>
      </c>
      <c r="F11" s="8">
        <f t="shared" si="0"/>
        <v>4</v>
      </c>
      <c r="G11" s="22" t="s">
        <v>50</v>
      </c>
      <c r="H11" s="55"/>
      <c r="I11" s="55"/>
    </row>
    <row r="12" spans="2:9" s="13" customFormat="1" ht="43.95" customHeight="1" x14ac:dyDescent="0.3">
      <c r="B12" s="58">
        <v>9</v>
      </c>
      <c r="C12" s="1" t="s">
        <v>34</v>
      </c>
      <c r="D12" s="44" t="s">
        <v>105</v>
      </c>
      <c r="E12" s="1">
        <v>1</v>
      </c>
      <c r="F12" s="6">
        <v>1</v>
      </c>
      <c r="G12" s="24" t="s">
        <v>3</v>
      </c>
      <c r="H12" s="55"/>
      <c r="I12" s="55"/>
    </row>
    <row r="13" spans="2:9" s="13" customFormat="1" ht="43.95" customHeight="1" x14ac:dyDescent="0.3">
      <c r="B13" s="58">
        <v>10</v>
      </c>
      <c r="C13" s="1" t="s">
        <v>21</v>
      </c>
      <c r="D13" s="2" t="s">
        <v>110</v>
      </c>
      <c r="E13" s="1" t="s">
        <v>6</v>
      </c>
      <c r="F13" s="8">
        <f>2*2</f>
        <v>4</v>
      </c>
      <c r="G13" s="22" t="s">
        <v>50</v>
      </c>
      <c r="H13" s="55"/>
      <c r="I13" s="55"/>
    </row>
    <row r="14" spans="2:9" s="13" customFormat="1" ht="43.95" customHeight="1" thickBot="1" x14ac:dyDescent="0.35">
      <c r="B14" s="59">
        <v>11</v>
      </c>
      <c r="C14" s="5" t="s">
        <v>33</v>
      </c>
      <c r="D14" s="5" t="s">
        <v>96</v>
      </c>
      <c r="E14" s="5" t="s">
        <v>60</v>
      </c>
      <c r="F14" s="33">
        <f>4*1.15</f>
        <v>4.5999999999999996</v>
      </c>
      <c r="G14" s="34" t="s">
        <v>51</v>
      </c>
      <c r="H14" s="56"/>
      <c r="I14" s="56"/>
    </row>
    <row r="15" spans="2:9" s="13" customFormat="1" ht="28.95" customHeight="1" thickBot="1" x14ac:dyDescent="0.35">
      <c r="H15" s="30" t="s">
        <v>52</v>
      </c>
      <c r="I15" s="28"/>
    </row>
  </sheetData>
  <mergeCells count="2">
    <mergeCell ref="B2:I2"/>
    <mergeCell ref="E3:F3"/>
  </mergeCells>
  <phoneticPr fontId="3" type="noConversion"/>
  <pageMargins left="0.7" right="0.7" top="0.75" bottom="0.75" header="0.3" footer="0.3"/>
  <pageSetup paperSize="9" scale="7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8F4B0-A6F7-4C1A-9D6B-C6C047B90614}">
  <sheetPr>
    <pageSetUpPr fitToPage="1"/>
  </sheetPr>
  <dimension ref="B1:I15"/>
  <sheetViews>
    <sheetView zoomScale="85" zoomScaleNormal="85" workbookViewId="0">
      <selection activeCell="I15" sqref="B2:I15"/>
    </sheetView>
  </sheetViews>
  <sheetFormatPr defaultRowHeight="14.4" x14ac:dyDescent="0.3"/>
  <cols>
    <col min="2" max="2" width="3.5546875" bestFit="1" customWidth="1"/>
    <col min="3" max="3" width="32.77734375" hidden="1" customWidth="1"/>
    <col min="4" max="4" width="90.77734375" customWidth="1"/>
    <col min="5" max="5" width="24.109375" bestFit="1" customWidth="1"/>
    <col min="6" max="8" width="11.88671875" customWidth="1"/>
    <col min="9" max="9" width="20.77734375" customWidth="1"/>
  </cols>
  <sheetData>
    <row r="1" spans="2:9" ht="15" thickBot="1" x14ac:dyDescent="0.35"/>
    <row r="2" spans="2:9" ht="18" thickBot="1" x14ac:dyDescent="0.4">
      <c r="B2" s="64" t="s">
        <v>75</v>
      </c>
      <c r="C2" s="65"/>
      <c r="D2" s="65"/>
      <c r="E2" s="65"/>
      <c r="F2" s="65"/>
      <c r="G2" s="65"/>
      <c r="H2" s="65"/>
      <c r="I2" s="66"/>
    </row>
    <row r="3" spans="2:9" s="13" customFormat="1" ht="28.95" customHeight="1" thickBot="1" x14ac:dyDescent="0.35">
      <c r="B3" s="14" t="s">
        <v>20</v>
      </c>
      <c r="C3" s="3" t="s">
        <v>25</v>
      </c>
      <c r="D3" s="3" t="s">
        <v>1</v>
      </c>
      <c r="E3" s="67" t="s">
        <v>2</v>
      </c>
      <c r="F3" s="68"/>
      <c r="G3" s="3" t="s">
        <v>49</v>
      </c>
      <c r="H3" s="3" t="s">
        <v>48</v>
      </c>
      <c r="I3" s="3" t="s">
        <v>5</v>
      </c>
    </row>
    <row r="4" spans="2:9" s="13" customFormat="1" ht="43.95" customHeight="1" x14ac:dyDescent="0.3">
      <c r="B4" s="57">
        <v>1</v>
      </c>
      <c r="C4" s="4" t="s">
        <v>26</v>
      </c>
      <c r="D4" s="4" t="s">
        <v>98</v>
      </c>
      <c r="E4" s="4" t="s">
        <v>6</v>
      </c>
      <c r="F4" s="7">
        <f>2*2</f>
        <v>4</v>
      </c>
      <c r="G4" s="32" t="s">
        <v>50</v>
      </c>
      <c r="H4" s="46"/>
      <c r="I4" s="46"/>
    </row>
    <row r="5" spans="2:9" s="13" customFormat="1" ht="43.95" customHeight="1" x14ac:dyDescent="0.3">
      <c r="B5" s="58">
        <v>2</v>
      </c>
      <c r="C5" s="1" t="s">
        <v>37</v>
      </c>
      <c r="D5" s="1" t="s">
        <v>102</v>
      </c>
      <c r="E5" s="1" t="s">
        <v>6</v>
      </c>
      <c r="F5" s="8">
        <f t="shared" ref="F5:F11" si="0">2*2</f>
        <v>4</v>
      </c>
      <c r="G5" s="22" t="s">
        <v>50</v>
      </c>
      <c r="H5" s="55"/>
      <c r="I5" s="55"/>
    </row>
    <row r="6" spans="2:9" s="13" customFormat="1" ht="43.95" customHeight="1" x14ac:dyDescent="0.3">
      <c r="B6" s="58">
        <v>3</v>
      </c>
      <c r="C6" s="1" t="s">
        <v>23</v>
      </c>
      <c r="D6" s="1" t="s">
        <v>104</v>
      </c>
      <c r="E6" s="10" t="s">
        <v>45</v>
      </c>
      <c r="F6" s="8">
        <v>8</v>
      </c>
      <c r="G6" s="24" t="s">
        <v>4</v>
      </c>
      <c r="H6" s="55"/>
      <c r="I6" s="55"/>
    </row>
    <row r="7" spans="2:9" s="13" customFormat="1" ht="43.95" customHeight="1" x14ac:dyDescent="0.3">
      <c r="B7" s="58">
        <v>4</v>
      </c>
      <c r="C7" s="1" t="s">
        <v>29</v>
      </c>
      <c r="D7" s="2" t="s">
        <v>99</v>
      </c>
      <c r="E7" s="1" t="s">
        <v>6</v>
      </c>
      <c r="F7" s="8">
        <f>2*2</f>
        <v>4</v>
      </c>
      <c r="G7" s="22" t="s">
        <v>51</v>
      </c>
      <c r="H7" s="55"/>
      <c r="I7" s="55"/>
    </row>
    <row r="8" spans="2:9" s="13" customFormat="1" ht="43.95" customHeight="1" x14ac:dyDescent="0.3">
      <c r="B8" s="58">
        <v>5</v>
      </c>
      <c r="C8" s="1" t="s">
        <v>30</v>
      </c>
      <c r="D8" s="2" t="s">
        <v>101</v>
      </c>
      <c r="E8" s="1" t="s">
        <v>6</v>
      </c>
      <c r="F8" s="8">
        <f>2*2</f>
        <v>4</v>
      </c>
      <c r="G8" s="22" t="s">
        <v>50</v>
      </c>
      <c r="H8" s="55"/>
      <c r="I8" s="55"/>
    </row>
    <row r="9" spans="2:9" s="13" customFormat="1" ht="43.95" customHeight="1" x14ac:dyDescent="0.3">
      <c r="B9" s="58">
        <v>6</v>
      </c>
      <c r="C9" s="1" t="s">
        <v>31</v>
      </c>
      <c r="D9" s="2" t="s">
        <v>108</v>
      </c>
      <c r="E9" s="1" t="s">
        <v>6</v>
      </c>
      <c r="F9" s="8">
        <f>2*2</f>
        <v>4</v>
      </c>
      <c r="G9" s="22" t="s">
        <v>50</v>
      </c>
      <c r="H9" s="55"/>
      <c r="I9" s="55"/>
    </row>
    <row r="10" spans="2:9" s="13" customFormat="1" ht="43.95" customHeight="1" x14ac:dyDescent="0.3">
      <c r="B10" s="58">
        <v>7</v>
      </c>
      <c r="C10" s="37" t="s">
        <v>56</v>
      </c>
      <c r="D10" s="17" t="s">
        <v>112</v>
      </c>
      <c r="E10" s="1" t="s">
        <v>6</v>
      </c>
      <c r="F10" s="8">
        <f>2*2</f>
        <v>4</v>
      </c>
      <c r="G10" s="22" t="s">
        <v>50</v>
      </c>
      <c r="H10" s="55"/>
      <c r="I10" s="55"/>
    </row>
    <row r="11" spans="2:9" s="13" customFormat="1" ht="43.95" customHeight="1" x14ac:dyDescent="0.3">
      <c r="B11" s="58">
        <v>8</v>
      </c>
      <c r="C11" s="1" t="s">
        <v>36</v>
      </c>
      <c r="D11" s="2" t="s">
        <v>80</v>
      </c>
      <c r="E11" s="1" t="s">
        <v>6</v>
      </c>
      <c r="F11" s="8">
        <f t="shared" si="0"/>
        <v>4</v>
      </c>
      <c r="G11" s="22" t="s">
        <v>50</v>
      </c>
      <c r="H11" s="55"/>
      <c r="I11" s="55"/>
    </row>
    <row r="12" spans="2:9" s="13" customFormat="1" ht="43.95" customHeight="1" x14ac:dyDescent="0.3">
      <c r="B12" s="58">
        <v>9</v>
      </c>
      <c r="C12" s="1" t="s">
        <v>34</v>
      </c>
      <c r="D12" s="44" t="s">
        <v>105</v>
      </c>
      <c r="E12" s="1">
        <v>1</v>
      </c>
      <c r="F12" s="9">
        <v>1</v>
      </c>
      <c r="G12" s="24" t="s">
        <v>3</v>
      </c>
      <c r="H12" s="55"/>
      <c r="I12" s="55"/>
    </row>
    <row r="13" spans="2:9" s="13" customFormat="1" ht="43.95" customHeight="1" x14ac:dyDescent="0.3">
      <c r="B13" s="58">
        <v>10</v>
      </c>
      <c r="C13" s="1" t="s">
        <v>21</v>
      </c>
      <c r="D13" s="2" t="s">
        <v>110</v>
      </c>
      <c r="E13" s="1" t="s">
        <v>6</v>
      </c>
      <c r="F13" s="8">
        <f>2*2</f>
        <v>4</v>
      </c>
      <c r="G13" s="22" t="s">
        <v>50</v>
      </c>
      <c r="H13" s="55"/>
      <c r="I13" s="55"/>
    </row>
    <row r="14" spans="2:9" s="13" customFormat="1" ht="43.95" customHeight="1" thickBot="1" x14ac:dyDescent="0.35">
      <c r="B14" s="59">
        <v>11</v>
      </c>
      <c r="C14" s="5" t="s">
        <v>33</v>
      </c>
      <c r="D14" s="5" t="s">
        <v>96</v>
      </c>
      <c r="E14" s="5" t="s">
        <v>60</v>
      </c>
      <c r="F14" s="33">
        <f>4*1.15</f>
        <v>4.5999999999999996</v>
      </c>
      <c r="G14" s="34" t="s">
        <v>51</v>
      </c>
      <c r="H14" s="56"/>
      <c r="I14" s="56"/>
    </row>
    <row r="15" spans="2:9" s="13" customFormat="1" ht="28.95" customHeight="1" thickBot="1" x14ac:dyDescent="0.35">
      <c r="B15" s="62"/>
      <c r="H15" s="30" t="s">
        <v>52</v>
      </c>
      <c r="I15" s="28"/>
    </row>
  </sheetData>
  <mergeCells count="2">
    <mergeCell ref="B2:I2"/>
    <mergeCell ref="E3:F3"/>
  </mergeCells>
  <phoneticPr fontId="3" type="noConversion"/>
  <pageMargins left="0.7" right="0.7" top="0.75" bottom="0.75" header="0.3" footer="0.3"/>
  <pageSetup paperSize="9" scale="71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3983C-F6FE-47A0-8F86-53DAFF7A9419}">
  <sheetPr>
    <pageSetUpPr fitToPage="1"/>
  </sheetPr>
  <dimension ref="B1:I15"/>
  <sheetViews>
    <sheetView topLeftCell="A2" zoomScale="85" zoomScaleNormal="85" workbookViewId="0">
      <selection activeCell="I15" sqref="B2:I15"/>
    </sheetView>
  </sheetViews>
  <sheetFormatPr defaultRowHeight="14.4" x14ac:dyDescent="0.3"/>
  <cols>
    <col min="2" max="2" width="3.5546875" bestFit="1" customWidth="1"/>
    <col min="3" max="3" width="32.77734375" hidden="1" customWidth="1"/>
    <col min="4" max="4" width="90.77734375" customWidth="1"/>
    <col min="5" max="5" width="23.6640625" bestFit="1" customWidth="1"/>
    <col min="6" max="6" width="13.21875" customWidth="1"/>
    <col min="7" max="8" width="11.88671875" customWidth="1"/>
    <col min="9" max="9" width="20.77734375" customWidth="1"/>
  </cols>
  <sheetData>
    <row r="1" spans="2:9" ht="15" thickBot="1" x14ac:dyDescent="0.35"/>
    <row r="2" spans="2:9" ht="18" thickBot="1" x14ac:dyDescent="0.4">
      <c r="B2" s="64" t="s">
        <v>76</v>
      </c>
      <c r="C2" s="65"/>
      <c r="D2" s="65"/>
      <c r="E2" s="65"/>
      <c r="F2" s="65"/>
      <c r="G2" s="65"/>
      <c r="H2" s="65"/>
      <c r="I2" s="66"/>
    </row>
    <row r="3" spans="2:9" s="13" customFormat="1" ht="28.95" customHeight="1" thickBot="1" x14ac:dyDescent="0.35">
      <c r="B3" s="14" t="s">
        <v>20</v>
      </c>
      <c r="C3" s="3" t="s">
        <v>25</v>
      </c>
      <c r="D3" s="3" t="s">
        <v>1</v>
      </c>
      <c r="E3" s="67" t="s">
        <v>2</v>
      </c>
      <c r="F3" s="68"/>
      <c r="G3" s="3" t="s">
        <v>49</v>
      </c>
      <c r="H3" s="3" t="s">
        <v>48</v>
      </c>
      <c r="I3" s="3" t="s">
        <v>5</v>
      </c>
    </row>
    <row r="4" spans="2:9" s="13" customFormat="1" ht="43.95" customHeight="1" x14ac:dyDescent="0.3">
      <c r="B4" s="57">
        <v>1</v>
      </c>
      <c r="C4" s="4" t="s">
        <v>26</v>
      </c>
      <c r="D4" s="4" t="s">
        <v>98</v>
      </c>
      <c r="E4" s="4" t="s">
        <v>13</v>
      </c>
      <c r="F4" s="7">
        <f>3*2.5</f>
        <v>7.5</v>
      </c>
      <c r="G4" s="32" t="s">
        <v>50</v>
      </c>
      <c r="H4" s="46"/>
      <c r="I4" s="46"/>
    </row>
    <row r="5" spans="2:9" s="13" customFormat="1" ht="43.95" customHeight="1" x14ac:dyDescent="0.3">
      <c r="B5" s="58">
        <v>2</v>
      </c>
      <c r="C5" s="1" t="s">
        <v>37</v>
      </c>
      <c r="D5" s="1" t="s">
        <v>102</v>
      </c>
      <c r="E5" s="1" t="s">
        <v>13</v>
      </c>
      <c r="F5" s="8">
        <f t="shared" ref="F5:F11" si="0">3*2.5</f>
        <v>7.5</v>
      </c>
      <c r="G5" s="22" t="s">
        <v>50</v>
      </c>
      <c r="H5" s="55"/>
      <c r="I5" s="55"/>
    </row>
    <row r="6" spans="2:9" s="13" customFormat="1" ht="43.95" customHeight="1" x14ac:dyDescent="0.3">
      <c r="B6" s="58">
        <v>3</v>
      </c>
      <c r="C6" s="1" t="s">
        <v>23</v>
      </c>
      <c r="D6" s="1" t="s">
        <v>104</v>
      </c>
      <c r="E6" s="10" t="s">
        <v>46</v>
      </c>
      <c r="F6" s="8">
        <v>11</v>
      </c>
      <c r="G6" s="24" t="s">
        <v>4</v>
      </c>
      <c r="H6" s="55"/>
      <c r="I6" s="55"/>
    </row>
    <row r="7" spans="2:9" s="13" customFormat="1" ht="43.95" customHeight="1" x14ac:dyDescent="0.3">
      <c r="B7" s="58">
        <v>4</v>
      </c>
      <c r="C7" s="1" t="s">
        <v>29</v>
      </c>
      <c r="D7" s="2" t="s">
        <v>99</v>
      </c>
      <c r="E7" s="1" t="s">
        <v>13</v>
      </c>
      <c r="F7" s="8">
        <f t="shared" ref="F7:F13" si="1">3*2.5</f>
        <v>7.5</v>
      </c>
      <c r="G7" s="22" t="s">
        <v>51</v>
      </c>
      <c r="H7" s="55"/>
      <c r="I7" s="55"/>
    </row>
    <row r="8" spans="2:9" s="13" customFormat="1" ht="43.95" customHeight="1" x14ac:dyDescent="0.3">
      <c r="B8" s="58">
        <v>5</v>
      </c>
      <c r="C8" s="1" t="s">
        <v>30</v>
      </c>
      <c r="D8" s="2" t="s">
        <v>101</v>
      </c>
      <c r="E8" s="1" t="s">
        <v>13</v>
      </c>
      <c r="F8" s="8">
        <f t="shared" si="1"/>
        <v>7.5</v>
      </c>
      <c r="G8" s="22" t="s">
        <v>50</v>
      </c>
      <c r="H8" s="55"/>
      <c r="I8" s="55"/>
    </row>
    <row r="9" spans="2:9" s="13" customFormat="1" ht="43.95" customHeight="1" x14ac:dyDescent="0.3">
      <c r="B9" s="58">
        <v>6</v>
      </c>
      <c r="C9" s="1" t="s">
        <v>31</v>
      </c>
      <c r="D9" s="2" t="s">
        <v>108</v>
      </c>
      <c r="E9" s="1" t="s">
        <v>13</v>
      </c>
      <c r="F9" s="8">
        <f t="shared" si="1"/>
        <v>7.5</v>
      </c>
      <c r="G9" s="22" t="s">
        <v>50</v>
      </c>
      <c r="H9" s="55"/>
      <c r="I9" s="55"/>
    </row>
    <row r="10" spans="2:9" s="13" customFormat="1" ht="43.95" customHeight="1" x14ac:dyDescent="0.3">
      <c r="B10" s="58">
        <v>7</v>
      </c>
      <c r="C10" s="37" t="s">
        <v>56</v>
      </c>
      <c r="D10" s="17" t="s">
        <v>112</v>
      </c>
      <c r="E10" s="1" t="s">
        <v>13</v>
      </c>
      <c r="F10" s="8">
        <f>3*2.5</f>
        <v>7.5</v>
      </c>
      <c r="G10" s="22" t="s">
        <v>50</v>
      </c>
      <c r="H10" s="55"/>
      <c r="I10" s="55"/>
    </row>
    <row r="11" spans="2:9" s="13" customFormat="1" ht="43.95" customHeight="1" x14ac:dyDescent="0.3">
      <c r="B11" s="58">
        <v>8</v>
      </c>
      <c r="C11" s="1" t="s">
        <v>36</v>
      </c>
      <c r="D11" s="2" t="s">
        <v>80</v>
      </c>
      <c r="E11" s="1" t="s">
        <v>13</v>
      </c>
      <c r="F11" s="8">
        <f t="shared" si="0"/>
        <v>7.5</v>
      </c>
      <c r="G11" s="22" t="s">
        <v>50</v>
      </c>
      <c r="H11" s="55"/>
      <c r="I11" s="55"/>
    </row>
    <row r="12" spans="2:9" s="13" customFormat="1" ht="43.95" customHeight="1" x14ac:dyDescent="0.3">
      <c r="B12" s="58">
        <v>9</v>
      </c>
      <c r="C12" s="1" t="s">
        <v>34</v>
      </c>
      <c r="D12" s="44" t="s">
        <v>105</v>
      </c>
      <c r="E12" s="1">
        <v>1</v>
      </c>
      <c r="F12" s="9">
        <v>1</v>
      </c>
      <c r="G12" s="24" t="s">
        <v>3</v>
      </c>
      <c r="H12" s="55"/>
      <c r="I12" s="55"/>
    </row>
    <row r="13" spans="2:9" s="13" customFormat="1" ht="43.95" customHeight="1" x14ac:dyDescent="0.3">
      <c r="B13" s="58">
        <v>10</v>
      </c>
      <c r="C13" s="1" t="s">
        <v>21</v>
      </c>
      <c r="D13" s="2" t="s">
        <v>110</v>
      </c>
      <c r="E13" s="1" t="s">
        <v>13</v>
      </c>
      <c r="F13" s="8">
        <f t="shared" si="1"/>
        <v>7.5</v>
      </c>
      <c r="G13" s="22" t="s">
        <v>50</v>
      </c>
      <c r="H13" s="55"/>
      <c r="I13" s="55"/>
    </row>
    <row r="14" spans="2:9" s="13" customFormat="1" ht="43.95" customHeight="1" thickBot="1" x14ac:dyDescent="0.35">
      <c r="B14" s="59">
        <v>11</v>
      </c>
      <c r="C14" s="5" t="s">
        <v>33</v>
      </c>
      <c r="D14" s="5" t="s">
        <v>96</v>
      </c>
      <c r="E14" s="5" t="s">
        <v>61</v>
      </c>
      <c r="F14" s="33">
        <f>(3*2.5)*0.85+(3*2.5)*0.15+(3*2.5)*0.15</f>
        <v>8.625</v>
      </c>
      <c r="G14" s="34" t="s">
        <v>51</v>
      </c>
      <c r="H14" s="56"/>
      <c r="I14" s="56"/>
    </row>
    <row r="15" spans="2:9" s="13" customFormat="1" ht="28.95" customHeight="1" thickBot="1" x14ac:dyDescent="0.35">
      <c r="H15" s="30" t="s">
        <v>52</v>
      </c>
      <c r="I15" s="28"/>
    </row>
  </sheetData>
  <mergeCells count="2">
    <mergeCell ref="B2:I2"/>
    <mergeCell ref="E3:F3"/>
  </mergeCells>
  <phoneticPr fontId="3" type="noConversion"/>
  <pageMargins left="0.7" right="0.7" top="0.75" bottom="0.75" header="0.3" footer="0.3"/>
  <pageSetup paperSize="9" scale="71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7B2CF-10B9-4872-98C8-1017B7FACF6D}">
  <sheetPr>
    <pageSetUpPr fitToPage="1"/>
  </sheetPr>
  <dimension ref="B1:I18"/>
  <sheetViews>
    <sheetView zoomScale="85" zoomScaleNormal="85" workbookViewId="0">
      <selection activeCell="B2" sqref="B2:I18"/>
    </sheetView>
  </sheetViews>
  <sheetFormatPr defaultRowHeight="14.4" x14ac:dyDescent="0.3"/>
  <cols>
    <col min="2" max="2" width="3.5546875" bestFit="1" customWidth="1"/>
    <col min="3" max="3" width="32.77734375" hidden="1" customWidth="1"/>
    <col min="4" max="4" width="90.77734375" customWidth="1"/>
    <col min="5" max="5" width="18.44140625" bestFit="1" customWidth="1"/>
    <col min="6" max="8" width="11.88671875" customWidth="1"/>
    <col min="9" max="9" width="20.77734375" customWidth="1"/>
  </cols>
  <sheetData>
    <row r="1" spans="2:9" ht="15" thickBot="1" x14ac:dyDescent="0.35"/>
    <row r="2" spans="2:9" ht="18" thickBot="1" x14ac:dyDescent="0.4">
      <c r="B2" s="64" t="s">
        <v>77</v>
      </c>
      <c r="C2" s="65"/>
      <c r="D2" s="65"/>
      <c r="E2" s="65"/>
      <c r="F2" s="65"/>
      <c r="G2" s="65"/>
      <c r="H2" s="65"/>
      <c r="I2" s="66"/>
    </row>
    <row r="3" spans="2:9" s="13" customFormat="1" ht="28.95" customHeight="1" thickBot="1" x14ac:dyDescent="0.35">
      <c r="B3" s="3" t="s">
        <v>20</v>
      </c>
      <c r="C3" s="3" t="s">
        <v>25</v>
      </c>
      <c r="D3" s="3" t="s">
        <v>1</v>
      </c>
      <c r="E3" s="67" t="s">
        <v>2</v>
      </c>
      <c r="F3" s="68"/>
      <c r="G3" s="3" t="s">
        <v>49</v>
      </c>
      <c r="H3" s="3" t="s">
        <v>48</v>
      </c>
      <c r="I3" s="3" t="s">
        <v>5</v>
      </c>
    </row>
    <row r="4" spans="2:9" s="13" customFormat="1" ht="43.95" customHeight="1" x14ac:dyDescent="0.3">
      <c r="B4" s="57">
        <v>1</v>
      </c>
      <c r="C4" s="4" t="s">
        <v>27</v>
      </c>
      <c r="D4" s="4" t="s">
        <v>0</v>
      </c>
      <c r="E4" s="4" t="s">
        <v>18</v>
      </c>
      <c r="F4" s="7">
        <f>1.5*3</f>
        <v>4.5</v>
      </c>
      <c r="G4" s="32" t="s">
        <v>50</v>
      </c>
      <c r="H4" s="46"/>
      <c r="I4" s="46"/>
    </row>
    <row r="5" spans="2:9" s="13" customFormat="1" ht="43.95" customHeight="1" x14ac:dyDescent="0.3">
      <c r="B5" s="58">
        <v>2</v>
      </c>
      <c r="C5" s="1" t="s">
        <v>37</v>
      </c>
      <c r="D5" s="1" t="s">
        <v>102</v>
      </c>
      <c r="E5" s="1" t="s">
        <v>17</v>
      </c>
      <c r="F5" s="8">
        <f>1.8*3+1.5*3</f>
        <v>9.9</v>
      </c>
      <c r="G5" s="22" t="s">
        <v>50</v>
      </c>
      <c r="H5" s="55"/>
      <c r="I5" s="55"/>
    </row>
    <row r="6" spans="2:9" s="13" customFormat="1" ht="43.95" customHeight="1" x14ac:dyDescent="0.3">
      <c r="B6" s="58">
        <v>3</v>
      </c>
      <c r="C6" s="1" t="s">
        <v>38</v>
      </c>
      <c r="D6" s="2" t="s">
        <v>7</v>
      </c>
      <c r="E6" s="1" t="s">
        <v>19</v>
      </c>
      <c r="F6" s="8">
        <f>1.8*3</f>
        <v>5.4</v>
      </c>
      <c r="G6" s="22" t="s">
        <v>51</v>
      </c>
      <c r="H6" s="55"/>
      <c r="I6" s="55"/>
    </row>
    <row r="7" spans="2:9" s="13" customFormat="1" ht="43.95" customHeight="1" x14ac:dyDescent="0.3">
      <c r="B7" s="58">
        <v>4</v>
      </c>
      <c r="C7" s="1" t="s">
        <v>23</v>
      </c>
      <c r="D7" s="1" t="s">
        <v>104</v>
      </c>
      <c r="E7" s="10" t="s">
        <v>47</v>
      </c>
      <c r="F7" s="8">
        <v>6</v>
      </c>
      <c r="G7" s="24" t="s">
        <v>4</v>
      </c>
      <c r="H7" s="55"/>
      <c r="I7" s="55"/>
    </row>
    <row r="8" spans="2:9" s="13" customFormat="1" ht="43.95" customHeight="1" x14ac:dyDescent="0.3">
      <c r="B8" s="58">
        <v>5</v>
      </c>
      <c r="C8" s="1" t="s">
        <v>28</v>
      </c>
      <c r="D8" s="2" t="s">
        <v>100</v>
      </c>
      <c r="E8" s="1" t="s">
        <v>17</v>
      </c>
      <c r="F8" s="8">
        <f>1.8*3+1.5*3</f>
        <v>9.9</v>
      </c>
      <c r="G8" s="22" t="s">
        <v>50</v>
      </c>
      <c r="H8" s="55"/>
      <c r="I8" s="55"/>
    </row>
    <row r="9" spans="2:9" s="13" customFormat="1" ht="43.95" customHeight="1" x14ac:dyDescent="0.3">
      <c r="B9" s="58">
        <v>6</v>
      </c>
      <c r="C9" s="1" t="s">
        <v>30</v>
      </c>
      <c r="D9" s="2" t="s">
        <v>101</v>
      </c>
      <c r="E9" s="1" t="s">
        <v>17</v>
      </c>
      <c r="F9" s="8">
        <f>1.8*3+1.5*3</f>
        <v>9.9</v>
      </c>
      <c r="G9" s="22" t="s">
        <v>50</v>
      </c>
      <c r="H9" s="55"/>
      <c r="I9" s="55"/>
    </row>
    <row r="10" spans="2:9" s="13" customFormat="1" ht="43.95" customHeight="1" x14ac:dyDescent="0.3">
      <c r="B10" s="58">
        <v>7</v>
      </c>
      <c r="C10" s="1" t="s">
        <v>31</v>
      </c>
      <c r="D10" s="2" t="s">
        <v>108</v>
      </c>
      <c r="E10" s="1" t="s">
        <v>17</v>
      </c>
      <c r="F10" s="8">
        <f>1.8*3+1.5*3</f>
        <v>9.9</v>
      </c>
      <c r="G10" s="22" t="s">
        <v>50</v>
      </c>
      <c r="H10" s="55"/>
      <c r="I10" s="55"/>
    </row>
    <row r="11" spans="2:9" s="13" customFormat="1" ht="43.95" customHeight="1" x14ac:dyDescent="0.3">
      <c r="B11" s="58">
        <v>8</v>
      </c>
      <c r="C11" s="37" t="s">
        <v>56</v>
      </c>
      <c r="D11" s="17" t="s">
        <v>112</v>
      </c>
      <c r="E11" s="1" t="s">
        <v>17</v>
      </c>
      <c r="F11" s="8">
        <f>1.8*3+1.5*3</f>
        <v>9.9</v>
      </c>
      <c r="G11" s="22" t="s">
        <v>50</v>
      </c>
      <c r="H11" s="55"/>
      <c r="I11" s="55"/>
    </row>
    <row r="12" spans="2:9" s="13" customFormat="1" ht="43.95" customHeight="1" x14ac:dyDescent="0.3">
      <c r="B12" s="58">
        <v>9</v>
      </c>
      <c r="C12" s="1" t="s">
        <v>36</v>
      </c>
      <c r="D12" s="2" t="s">
        <v>80</v>
      </c>
      <c r="E12" s="1" t="s">
        <v>17</v>
      </c>
      <c r="F12" s="8">
        <f>1.8*3+1.5*3</f>
        <v>9.9</v>
      </c>
      <c r="G12" s="22" t="s">
        <v>50</v>
      </c>
      <c r="H12" s="55"/>
      <c r="I12" s="55"/>
    </row>
    <row r="13" spans="2:9" s="13" customFormat="1" ht="43.95" customHeight="1" x14ac:dyDescent="0.3">
      <c r="B13" s="58">
        <v>10</v>
      </c>
      <c r="C13" s="1" t="s">
        <v>35</v>
      </c>
      <c r="D13" s="45" t="s">
        <v>106</v>
      </c>
      <c r="E13" s="10">
        <v>1</v>
      </c>
      <c r="F13" s="9">
        <v>1</v>
      </c>
      <c r="G13" s="24" t="s">
        <v>3</v>
      </c>
      <c r="H13" s="55"/>
      <c r="I13" s="55"/>
    </row>
    <row r="14" spans="2:9" s="13" customFormat="1" ht="43.95" customHeight="1" x14ac:dyDescent="0.3">
      <c r="B14" s="58">
        <v>11</v>
      </c>
      <c r="C14" s="1" t="s">
        <v>39</v>
      </c>
      <c r="D14" s="2" t="s">
        <v>115</v>
      </c>
      <c r="E14" s="1" t="s">
        <v>18</v>
      </c>
      <c r="F14" s="8">
        <f t="shared" ref="F14:F15" si="0">1.5*3</f>
        <v>4.5</v>
      </c>
      <c r="G14" s="22" t="s">
        <v>50</v>
      </c>
      <c r="H14" s="55"/>
      <c r="I14" s="55"/>
    </row>
    <row r="15" spans="2:9" s="13" customFormat="1" ht="43.95" customHeight="1" x14ac:dyDescent="0.3">
      <c r="B15" s="58">
        <v>12</v>
      </c>
      <c r="C15" s="1" t="s">
        <v>22</v>
      </c>
      <c r="D15" s="2" t="s">
        <v>114</v>
      </c>
      <c r="E15" s="1" t="s">
        <v>18</v>
      </c>
      <c r="F15" s="8">
        <f t="shared" si="0"/>
        <v>4.5</v>
      </c>
      <c r="G15" s="22" t="s">
        <v>50</v>
      </c>
      <c r="H15" s="55"/>
      <c r="I15" s="55"/>
    </row>
    <row r="16" spans="2:9" s="13" customFormat="1" ht="43.95" customHeight="1" x14ac:dyDescent="0.3">
      <c r="B16" s="58">
        <v>13</v>
      </c>
      <c r="C16" s="1" t="s">
        <v>21</v>
      </c>
      <c r="D16" s="2" t="s">
        <v>110</v>
      </c>
      <c r="E16" s="1" t="s">
        <v>19</v>
      </c>
      <c r="F16" s="8">
        <f>1.8*3</f>
        <v>5.4</v>
      </c>
      <c r="G16" s="22" t="s">
        <v>50</v>
      </c>
      <c r="H16" s="55"/>
      <c r="I16" s="55"/>
    </row>
    <row r="17" spans="2:9" s="13" customFormat="1" ht="43.95" customHeight="1" thickBot="1" x14ac:dyDescent="0.35">
      <c r="B17" s="59">
        <v>14</v>
      </c>
      <c r="C17" s="5" t="s">
        <v>33</v>
      </c>
      <c r="D17" s="5" t="s">
        <v>96</v>
      </c>
      <c r="E17" s="5" t="s">
        <v>62</v>
      </c>
      <c r="F17" s="33">
        <f>(1.8*3)*0.55+(1.5*3)*0.55</f>
        <v>5.4450000000000003</v>
      </c>
      <c r="G17" s="34" t="s">
        <v>51</v>
      </c>
      <c r="H17" s="56"/>
      <c r="I17" s="56"/>
    </row>
    <row r="18" spans="2:9" ht="28.8" customHeight="1" thickBot="1" x14ac:dyDescent="0.35">
      <c r="H18" s="30" t="s">
        <v>52</v>
      </c>
      <c r="I18" s="28"/>
    </row>
  </sheetData>
  <mergeCells count="2">
    <mergeCell ref="B2:I2"/>
    <mergeCell ref="E3:F3"/>
  </mergeCells>
  <phoneticPr fontId="3" type="noConversion"/>
  <pageMargins left="0.7" right="0.7" top="0.75" bottom="0.75" header="0.3" footer="0.3"/>
  <pageSetup paperSize="9" scale="6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8472C-C333-4795-AC0E-B9DAFB8BB828}">
  <sheetPr>
    <pageSetUpPr fitToPage="1"/>
  </sheetPr>
  <dimension ref="B1:I21"/>
  <sheetViews>
    <sheetView tabSelected="1" topLeftCell="A12" zoomScale="85" zoomScaleNormal="85" workbookViewId="0">
      <selection activeCell="B2" sqref="B2:I21"/>
    </sheetView>
  </sheetViews>
  <sheetFormatPr defaultRowHeight="14.4" x14ac:dyDescent="0.3"/>
  <cols>
    <col min="2" max="2" width="3.5546875" bestFit="1" customWidth="1"/>
    <col min="3" max="3" width="32.77734375" hidden="1" customWidth="1"/>
    <col min="4" max="4" width="90.77734375" customWidth="1"/>
    <col min="5" max="8" width="11.88671875" customWidth="1"/>
    <col min="9" max="9" width="20.77734375" customWidth="1"/>
  </cols>
  <sheetData>
    <row r="1" spans="2:9" ht="15" thickBot="1" x14ac:dyDescent="0.35"/>
    <row r="2" spans="2:9" ht="18" thickBot="1" x14ac:dyDescent="0.4">
      <c r="B2" s="64" t="s">
        <v>78</v>
      </c>
      <c r="C2" s="65"/>
      <c r="D2" s="65"/>
      <c r="E2" s="65"/>
      <c r="F2" s="65"/>
      <c r="G2" s="65"/>
      <c r="H2" s="65"/>
      <c r="I2" s="66"/>
    </row>
    <row r="3" spans="2:9" s="13" customFormat="1" ht="28.95" customHeight="1" thickBot="1" x14ac:dyDescent="0.35">
      <c r="B3" s="14" t="s">
        <v>20</v>
      </c>
      <c r="C3" s="3" t="s">
        <v>25</v>
      </c>
      <c r="D3" s="3" t="s">
        <v>1</v>
      </c>
      <c r="E3" s="67" t="s">
        <v>2</v>
      </c>
      <c r="F3" s="68"/>
      <c r="G3" s="3" t="s">
        <v>49</v>
      </c>
      <c r="H3" s="3" t="s">
        <v>48</v>
      </c>
      <c r="I3" s="3" t="s">
        <v>5</v>
      </c>
    </row>
    <row r="4" spans="2:9" s="13" customFormat="1" ht="43.95" customHeight="1" x14ac:dyDescent="0.3">
      <c r="B4" s="57">
        <v>1</v>
      </c>
      <c r="C4" s="4" t="s">
        <v>26</v>
      </c>
      <c r="D4" s="4" t="s">
        <v>98</v>
      </c>
      <c r="E4" s="63" t="s">
        <v>16</v>
      </c>
      <c r="F4" s="63">
        <f>1.6*28.4</f>
        <v>45.44</v>
      </c>
      <c r="G4" s="32" t="s">
        <v>50</v>
      </c>
      <c r="H4" s="46"/>
      <c r="I4" s="46"/>
    </row>
    <row r="5" spans="2:9" s="13" customFormat="1" ht="43.95" customHeight="1" x14ac:dyDescent="0.3">
      <c r="B5" s="58">
        <v>2</v>
      </c>
      <c r="C5" s="1" t="s">
        <v>38</v>
      </c>
      <c r="D5" s="2" t="s">
        <v>7</v>
      </c>
      <c r="E5" s="20" t="s">
        <v>14</v>
      </c>
      <c r="F5" s="21">
        <f>4*28.4</f>
        <v>113.6</v>
      </c>
      <c r="G5" s="22" t="s">
        <v>51</v>
      </c>
      <c r="H5" s="55"/>
      <c r="I5" s="55"/>
    </row>
    <row r="6" spans="2:9" s="13" customFormat="1" ht="43.95" customHeight="1" x14ac:dyDescent="0.3">
      <c r="B6" s="58">
        <v>3</v>
      </c>
      <c r="C6" s="1" t="s">
        <v>41</v>
      </c>
      <c r="D6" s="16" t="s">
        <v>103</v>
      </c>
      <c r="E6" s="23">
        <v>33</v>
      </c>
      <c r="F6" s="23">
        <v>33</v>
      </c>
      <c r="G6" s="22" t="s">
        <v>4</v>
      </c>
      <c r="H6" s="55"/>
      <c r="I6" s="55"/>
    </row>
    <row r="7" spans="2:9" s="13" customFormat="1" ht="43.95" customHeight="1" x14ac:dyDescent="0.3">
      <c r="B7" s="58">
        <v>4</v>
      </c>
      <c r="C7" s="43" t="s">
        <v>42</v>
      </c>
      <c r="D7" s="18" t="s">
        <v>111</v>
      </c>
      <c r="E7" s="21">
        <v>22.6</v>
      </c>
      <c r="F7" s="25">
        <v>22.6</v>
      </c>
      <c r="G7" s="22" t="s">
        <v>4</v>
      </c>
      <c r="H7" s="55"/>
      <c r="I7" s="55"/>
    </row>
    <row r="8" spans="2:9" s="13" customFormat="1" ht="43.95" customHeight="1" x14ac:dyDescent="0.3">
      <c r="B8" s="58">
        <v>5</v>
      </c>
      <c r="C8" s="1" t="s">
        <v>29</v>
      </c>
      <c r="D8" s="2" t="s">
        <v>99</v>
      </c>
      <c r="E8" s="20" t="s">
        <v>15</v>
      </c>
      <c r="F8" s="21">
        <f>5.6*28.4</f>
        <v>159.04</v>
      </c>
      <c r="G8" s="22" t="s">
        <v>51</v>
      </c>
      <c r="H8" s="55"/>
      <c r="I8" s="55"/>
    </row>
    <row r="9" spans="2:9" s="13" customFormat="1" ht="43.95" customHeight="1" x14ac:dyDescent="0.3">
      <c r="B9" s="58">
        <v>6</v>
      </c>
      <c r="C9" s="1" t="s">
        <v>30</v>
      </c>
      <c r="D9" s="2" t="s">
        <v>101</v>
      </c>
      <c r="E9" s="20" t="s">
        <v>15</v>
      </c>
      <c r="F9" s="21">
        <f>5.6*28.4</f>
        <v>159.04</v>
      </c>
      <c r="G9" s="22" t="s">
        <v>50</v>
      </c>
      <c r="H9" s="55"/>
      <c r="I9" s="55"/>
    </row>
    <row r="10" spans="2:9" s="13" customFormat="1" ht="43.95" customHeight="1" x14ac:dyDescent="0.3">
      <c r="B10" s="58">
        <v>7</v>
      </c>
      <c r="C10" s="1" t="s">
        <v>31</v>
      </c>
      <c r="D10" s="2" t="s">
        <v>108</v>
      </c>
      <c r="E10" s="20" t="s">
        <v>15</v>
      </c>
      <c r="F10" s="21">
        <f>5.6*28.4</f>
        <v>159.04</v>
      </c>
      <c r="G10" s="22" t="s">
        <v>50</v>
      </c>
      <c r="H10" s="55"/>
      <c r="I10" s="55"/>
    </row>
    <row r="11" spans="2:9" s="13" customFormat="1" ht="43.95" customHeight="1" x14ac:dyDescent="0.3">
      <c r="B11" s="58">
        <v>8</v>
      </c>
      <c r="C11" s="37" t="s">
        <v>56</v>
      </c>
      <c r="D11" s="17" t="s">
        <v>112</v>
      </c>
      <c r="E11" s="20" t="s">
        <v>15</v>
      </c>
      <c r="F11" s="21">
        <f>5.6*28.4</f>
        <v>159.04</v>
      </c>
      <c r="G11" s="22" t="s">
        <v>50</v>
      </c>
      <c r="H11" s="55"/>
      <c r="I11" s="55"/>
    </row>
    <row r="12" spans="2:9" s="13" customFormat="1" ht="43.95" customHeight="1" x14ac:dyDescent="0.3">
      <c r="B12" s="58">
        <v>9</v>
      </c>
      <c r="C12" s="1" t="s">
        <v>36</v>
      </c>
      <c r="D12" s="2" t="s">
        <v>80</v>
      </c>
      <c r="E12" s="20" t="s">
        <v>15</v>
      </c>
      <c r="F12" s="21">
        <f>5.6*28.4</f>
        <v>159.04</v>
      </c>
      <c r="G12" s="22" t="s">
        <v>50</v>
      </c>
      <c r="H12" s="55"/>
      <c r="I12" s="55"/>
    </row>
    <row r="13" spans="2:9" s="13" customFormat="1" ht="43.95" customHeight="1" x14ac:dyDescent="0.3">
      <c r="B13" s="58">
        <v>10</v>
      </c>
      <c r="C13" s="1" t="s">
        <v>40</v>
      </c>
      <c r="D13" s="2" t="s">
        <v>113</v>
      </c>
      <c r="E13" s="23">
        <v>33</v>
      </c>
      <c r="F13" s="23">
        <f>E13</f>
        <v>33</v>
      </c>
      <c r="G13" s="22" t="s">
        <v>4</v>
      </c>
      <c r="H13" s="55"/>
      <c r="I13" s="55"/>
    </row>
    <row r="14" spans="2:9" s="13" customFormat="1" ht="43.95" customHeight="1" x14ac:dyDescent="0.3">
      <c r="B14" s="58">
        <v>11</v>
      </c>
      <c r="C14" s="43" t="s">
        <v>24</v>
      </c>
      <c r="D14" s="18" t="s">
        <v>79</v>
      </c>
      <c r="E14" s="21">
        <v>22.6</v>
      </c>
      <c r="F14" s="21">
        <f>22.6</f>
        <v>22.6</v>
      </c>
      <c r="G14" s="22" t="s">
        <v>4</v>
      </c>
      <c r="H14" s="55"/>
      <c r="I14" s="55"/>
    </row>
    <row r="15" spans="2:9" s="13" customFormat="1" ht="43.95" customHeight="1" x14ac:dyDescent="0.3">
      <c r="B15" s="58">
        <v>12</v>
      </c>
      <c r="C15" s="1" t="s">
        <v>34</v>
      </c>
      <c r="D15" s="44" t="s">
        <v>105</v>
      </c>
      <c r="E15" s="20">
        <v>1</v>
      </c>
      <c r="F15" s="21">
        <v>1</v>
      </c>
      <c r="G15" s="24" t="s">
        <v>3</v>
      </c>
      <c r="H15" s="55"/>
      <c r="I15" s="55"/>
    </row>
    <row r="16" spans="2:9" s="13" customFormat="1" ht="43.95" customHeight="1" x14ac:dyDescent="0.3">
      <c r="B16" s="58">
        <v>13</v>
      </c>
      <c r="C16" s="1" t="s">
        <v>43</v>
      </c>
      <c r="D16" s="2" t="s">
        <v>107</v>
      </c>
      <c r="E16" s="24">
        <v>6</v>
      </c>
      <c r="F16" s="23">
        <v>6</v>
      </c>
      <c r="G16" s="24" t="s">
        <v>3</v>
      </c>
      <c r="H16" s="55"/>
      <c r="I16" s="55"/>
    </row>
    <row r="17" spans="2:9" s="13" customFormat="1" ht="43.95" customHeight="1" x14ac:dyDescent="0.3">
      <c r="B17" s="58">
        <v>14</v>
      </c>
      <c r="C17" s="1" t="s">
        <v>39</v>
      </c>
      <c r="D17" s="2" t="s">
        <v>115</v>
      </c>
      <c r="E17" s="20" t="s">
        <v>16</v>
      </c>
      <c r="F17" s="20">
        <f t="shared" ref="F17:F18" si="0">1.6*28.4</f>
        <v>45.44</v>
      </c>
      <c r="G17" s="22" t="s">
        <v>50</v>
      </c>
      <c r="H17" s="55"/>
      <c r="I17" s="55"/>
    </row>
    <row r="18" spans="2:9" s="13" customFormat="1" ht="43.95" customHeight="1" x14ac:dyDescent="0.3">
      <c r="B18" s="58">
        <v>15</v>
      </c>
      <c r="C18" s="1" t="s">
        <v>22</v>
      </c>
      <c r="D18" s="2" t="s">
        <v>114</v>
      </c>
      <c r="E18" s="20" t="s">
        <v>16</v>
      </c>
      <c r="F18" s="20">
        <f t="shared" si="0"/>
        <v>45.44</v>
      </c>
      <c r="G18" s="22" t="s">
        <v>50</v>
      </c>
      <c r="H18" s="55"/>
      <c r="I18" s="55"/>
    </row>
    <row r="19" spans="2:9" s="13" customFormat="1" ht="43.95" customHeight="1" x14ac:dyDescent="0.3">
      <c r="B19" s="58">
        <v>16</v>
      </c>
      <c r="C19" s="1" t="s">
        <v>32</v>
      </c>
      <c r="D19" s="2" t="s">
        <v>109</v>
      </c>
      <c r="E19" s="20" t="s">
        <v>14</v>
      </c>
      <c r="F19" s="21">
        <f>4*28.4</f>
        <v>113.6</v>
      </c>
      <c r="G19" s="22" t="s">
        <v>50</v>
      </c>
      <c r="H19" s="55"/>
      <c r="I19" s="55"/>
    </row>
    <row r="20" spans="2:9" s="13" customFormat="1" ht="43.95" customHeight="1" thickBot="1" x14ac:dyDescent="0.35">
      <c r="B20" s="59">
        <v>17</v>
      </c>
      <c r="C20" s="5" t="s">
        <v>33</v>
      </c>
      <c r="D20" s="5" t="s">
        <v>96</v>
      </c>
      <c r="E20" s="48" t="s">
        <v>15</v>
      </c>
      <c r="F20" s="47">
        <f>5.6*28.4</f>
        <v>159.04</v>
      </c>
      <c r="G20" s="34" t="s">
        <v>51</v>
      </c>
      <c r="H20" s="56"/>
      <c r="I20" s="56"/>
    </row>
    <row r="21" spans="2:9" ht="44.4" customHeight="1" thickBot="1" x14ac:dyDescent="0.35">
      <c r="H21" s="27" t="s">
        <v>52</v>
      </c>
      <c r="I21" s="28"/>
    </row>
  </sheetData>
  <mergeCells count="2">
    <mergeCell ref="B2:I2"/>
    <mergeCell ref="E3:F3"/>
  </mergeCells>
  <phoneticPr fontId="3" type="noConversion"/>
  <pageMargins left="0.7" right="0.7" top="0.75" bottom="0.75" header="0.3" footer="0.3"/>
  <pageSetup paperSize="9" scale="51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841CA-8F42-4EE0-91C1-7254238D55E9}">
  <sheetPr>
    <pageSetUpPr fitToPage="1"/>
  </sheetPr>
  <dimension ref="B3:U38"/>
  <sheetViews>
    <sheetView topLeftCell="A13" zoomScale="85" zoomScaleNormal="85" workbookViewId="0">
      <selection activeCell="D10" sqref="D10"/>
    </sheetView>
  </sheetViews>
  <sheetFormatPr defaultRowHeight="14.4" x14ac:dyDescent="0.3"/>
  <cols>
    <col min="2" max="2" width="3.5546875" bestFit="1" customWidth="1"/>
    <col min="3" max="3" width="32.77734375" customWidth="1"/>
    <col min="4" max="4" width="90.77734375" customWidth="1"/>
    <col min="5" max="5" width="11.88671875" customWidth="1"/>
    <col min="6" max="14" width="9.109375" customWidth="1"/>
    <col min="15" max="20" width="10.21875" customWidth="1"/>
    <col min="21" max="21" width="11.6640625" bestFit="1" customWidth="1"/>
  </cols>
  <sheetData>
    <row r="3" spans="2:21" ht="15" thickBot="1" x14ac:dyDescent="0.35"/>
    <row r="4" spans="2:21" s="13" customFormat="1" ht="28.95" customHeight="1" thickBot="1" x14ac:dyDescent="0.35">
      <c r="B4" s="3" t="s">
        <v>20</v>
      </c>
      <c r="C4" s="3" t="s">
        <v>25</v>
      </c>
      <c r="D4" s="3" t="s">
        <v>1</v>
      </c>
      <c r="E4" s="3" t="s">
        <v>49</v>
      </c>
      <c r="F4" s="53" t="s">
        <v>81</v>
      </c>
      <c r="G4" s="53" t="s">
        <v>82</v>
      </c>
      <c r="H4" s="53" t="s">
        <v>83</v>
      </c>
      <c r="I4" s="53" t="s">
        <v>84</v>
      </c>
      <c r="J4" s="53" t="s">
        <v>85</v>
      </c>
      <c r="K4" s="53" t="s">
        <v>86</v>
      </c>
      <c r="L4" s="53" t="s">
        <v>87</v>
      </c>
      <c r="M4" s="53" t="s">
        <v>88</v>
      </c>
      <c r="N4" s="53" t="s">
        <v>89</v>
      </c>
      <c r="O4" s="53" t="s">
        <v>90</v>
      </c>
      <c r="P4" s="53" t="s">
        <v>91</v>
      </c>
      <c r="Q4" s="53" t="s">
        <v>92</v>
      </c>
      <c r="R4" s="53" t="s">
        <v>93</v>
      </c>
      <c r="S4" s="53" t="s">
        <v>94</v>
      </c>
      <c r="T4" s="53" t="s">
        <v>95</v>
      </c>
      <c r="U4" s="54" t="s">
        <v>63</v>
      </c>
    </row>
    <row r="5" spans="2:21" s="13" customFormat="1" ht="28.95" customHeight="1" x14ac:dyDescent="0.3">
      <c r="B5" s="36">
        <v>1</v>
      </c>
      <c r="C5" s="42" t="s">
        <v>27</v>
      </c>
      <c r="D5" s="42" t="s">
        <v>0</v>
      </c>
      <c r="E5" s="49" t="s">
        <v>50</v>
      </c>
      <c r="F5" s="50">
        <f>'Naprawa kratki'!F4</f>
        <v>2</v>
      </c>
      <c r="G5" s="51"/>
      <c r="H5" s="51"/>
      <c r="I5" s="50">
        <f>'Naprawa nawierzchni (6)'!F4</f>
        <v>60</v>
      </c>
      <c r="J5" s="51"/>
      <c r="K5" s="51"/>
      <c r="L5" s="51"/>
      <c r="M5" s="51"/>
      <c r="N5" s="51"/>
      <c r="O5" s="51"/>
      <c r="P5" s="51"/>
      <c r="Q5" s="51"/>
      <c r="R5" s="51"/>
      <c r="S5" s="50">
        <f>'Naprawa kratki (2)'!F4</f>
        <v>4.5</v>
      </c>
      <c r="T5" s="51"/>
      <c r="U5" s="52">
        <f t="shared" ref="U5:U26" si="0">SUM(F5:T5)</f>
        <v>66.5</v>
      </c>
    </row>
    <row r="6" spans="2:21" s="13" customFormat="1" ht="28.95" customHeight="1" x14ac:dyDescent="0.3">
      <c r="B6" s="6">
        <v>2</v>
      </c>
      <c r="C6" s="1" t="s">
        <v>26</v>
      </c>
      <c r="D6" s="1" t="s">
        <v>98</v>
      </c>
      <c r="E6" s="22" t="s">
        <v>50</v>
      </c>
      <c r="F6" s="21">
        <f>'Naprawa kratki'!F5</f>
        <v>4</v>
      </c>
      <c r="G6" s="20"/>
      <c r="H6" s="20">
        <f>'Naprawa nawierzchni (3)'!F4</f>
        <v>8.73</v>
      </c>
      <c r="I6" s="20"/>
      <c r="J6" s="21">
        <f>'Naprawa nawierzchni (K-A) '!F4</f>
        <v>9</v>
      </c>
      <c r="K6" s="20"/>
      <c r="L6" s="20"/>
      <c r="M6" s="20"/>
      <c r="N6" s="20"/>
      <c r="O6" s="20"/>
      <c r="P6" s="21">
        <f>'Naprawa nawierzchni (K-10)'!F4</f>
        <v>4</v>
      </c>
      <c r="Q6" s="21">
        <f>'Naprawa nawierzchni (K-12)'!F4</f>
        <v>4</v>
      </c>
      <c r="R6" s="21">
        <f>'Naprawa nawierzchni (K-14)'!F4</f>
        <v>7.5</v>
      </c>
      <c r="S6" s="20"/>
      <c r="T6" s="20">
        <f>Chodnik!F4</f>
        <v>45.44</v>
      </c>
      <c r="U6" s="40">
        <f t="shared" si="0"/>
        <v>82.67</v>
      </c>
    </row>
    <row r="7" spans="2:21" s="13" customFormat="1" ht="28.95" customHeight="1" x14ac:dyDescent="0.3">
      <c r="B7" s="6">
        <v>3</v>
      </c>
      <c r="C7" s="1" t="s">
        <v>37</v>
      </c>
      <c r="D7" s="1" t="s">
        <v>102</v>
      </c>
      <c r="E7" s="22" t="s">
        <v>50</v>
      </c>
      <c r="F7" s="21"/>
      <c r="G7" s="21">
        <f>'Naprawa nawierzchni (2)'!F4</f>
        <v>16.28</v>
      </c>
      <c r="H7" s="21">
        <f>'Naprawa nawierzchni (3)'!F5</f>
        <v>26.35</v>
      </c>
      <c r="I7" s="21">
        <f>'Naprawa nawierzchni (6)'!F5</f>
        <v>60</v>
      </c>
      <c r="J7" s="20"/>
      <c r="K7" s="21">
        <f>'Naprawa nawierzchni (K-1)'!F4</f>
        <v>4</v>
      </c>
      <c r="L7" s="21">
        <f>'Naprawa nawierzchni (K-2)'!F4</f>
        <v>4</v>
      </c>
      <c r="M7" s="21">
        <f>'Naprawa nawierzchni (K-3)'!F4</f>
        <v>4</v>
      </c>
      <c r="N7" s="21">
        <f>'Naprawa nawierzchni (K-4)'!F4</f>
        <v>4</v>
      </c>
      <c r="O7" s="21">
        <f>'Naprawa nawierzchni (K-7)'!F4</f>
        <v>4</v>
      </c>
      <c r="P7" s="21">
        <f>'Naprawa nawierzchni (K-10)'!F5</f>
        <v>4</v>
      </c>
      <c r="Q7" s="21">
        <f>'Naprawa nawierzchni (K-12)'!F5</f>
        <v>4</v>
      </c>
      <c r="R7" s="21">
        <f>'Naprawa nawierzchni (K-14)'!F5</f>
        <v>7.5</v>
      </c>
      <c r="S7" s="21">
        <f>'Naprawa kratki (2)'!F5</f>
        <v>9.9</v>
      </c>
      <c r="T7" s="20"/>
      <c r="U7" s="40">
        <f t="shared" si="0"/>
        <v>148.03</v>
      </c>
    </row>
    <row r="8" spans="2:21" s="13" customFormat="1" ht="28.95" customHeight="1" x14ac:dyDescent="0.3">
      <c r="B8" s="6">
        <v>4</v>
      </c>
      <c r="C8" s="1" t="s">
        <v>38</v>
      </c>
      <c r="D8" s="2" t="s">
        <v>7</v>
      </c>
      <c r="E8" s="22" t="s">
        <v>51</v>
      </c>
      <c r="F8" s="21"/>
      <c r="G8" s="21">
        <f>'Naprawa nawierzchni (2)'!F5</f>
        <v>16.28</v>
      </c>
      <c r="H8" s="21">
        <f>'Naprawa nawierzchni (3)'!F6</f>
        <v>17.62</v>
      </c>
      <c r="I8" s="21"/>
      <c r="J8" s="21"/>
      <c r="K8" s="21">
        <f>'Naprawa nawierzchni (K-1)'!F5</f>
        <v>4</v>
      </c>
      <c r="L8" s="21">
        <f>'Naprawa nawierzchni (K-2)'!F5</f>
        <v>4</v>
      </c>
      <c r="M8" s="21">
        <f>'Naprawa nawierzchni (K-3)'!F5</f>
        <v>4</v>
      </c>
      <c r="N8" s="21">
        <f>'Naprawa nawierzchni (K-4)'!F5</f>
        <v>4</v>
      </c>
      <c r="O8" s="21">
        <f>'Naprawa nawierzchni (K-7)'!F5</f>
        <v>4</v>
      </c>
      <c r="P8" s="21"/>
      <c r="Q8" s="21"/>
      <c r="R8" s="21"/>
      <c r="S8" s="21">
        <f>'Naprawa kratki (2)'!F6</f>
        <v>5.4</v>
      </c>
      <c r="T8" s="21">
        <f>Chodnik!F5</f>
        <v>113.6</v>
      </c>
      <c r="U8" s="40">
        <f t="shared" si="0"/>
        <v>172.9</v>
      </c>
    </row>
    <row r="9" spans="2:21" s="13" customFormat="1" ht="28.95" customHeight="1" x14ac:dyDescent="0.3">
      <c r="B9" s="6">
        <v>5</v>
      </c>
      <c r="C9" s="1" t="s">
        <v>41</v>
      </c>
      <c r="D9" s="16" t="s">
        <v>103</v>
      </c>
      <c r="E9" s="22" t="s">
        <v>4</v>
      </c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3">
        <f>Chodnik!F6</f>
        <v>33</v>
      </c>
      <c r="U9" s="40">
        <f t="shared" si="0"/>
        <v>33</v>
      </c>
    </row>
    <row r="10" spans="2:21" s="13" customFormat="1" ht="28.95" customHeight="1" x14ac:dyDescent="0.3">
      <c r="B10" s="6">
        <v>6</v>
      </c>
      <c r="C10" s="43" t="s">
        <v>42</v>
      </c>
      <c r="D10" s="18" t="s">
        <v>111</v>
      </c>
      <c r="E10" s="22" t="s">
        <v>4</v>
      </c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>
        <f>Chodnik!F7</f>
        <v>22.6</v>
      </c>
      <c r="U10" s="40">
        <f t="shared" si="0"/>
        <v>22.6</v>
      </c>
    </row>
    <row r="11" spans="2:21" s="13" customFormat="1" ht="28.95" customHeight="1" x14ac:dyDescent="0.3">
      <c r="B11" s="6">
        <v>7</v>
      </c>
      <c r="C11" s="1" t="s">
        <v>23</v>
      </c>
      <c r="D11" s="1" t="s">
        <v>104</v>
      </c>
      <c r="E11" s="22" t="s">
        <v>4</v>
      </c>
      <c r="F11" s="20"/>
      <c r="G11" s="20"/>
      <c r="H11" s="21">
        <f>'Naprawa nawierzchni (3)'!F7</f>
        <v>7.8</v>
      </c>
      <c r="I11" s="21">
        <f>'Naprawa nawierzchni (6)'!F6</f>
        <v>32</v>
      </c>
      <c r="J11" s="21">
        <f>'Naprawa nawierzchni (K-A) '!F5</f>
        <v>12</v>
      </c>
      <c r="K11" s="20"/>
      <c r="L11" s="20"/>
      <c r="M11" s="20"/>
      <c r="N11" s="20"/>
      <c r="O11" s="20"/>
      <c r="P11" s="21">
        <f>'Naprawa nawierzchni (K-10)'!F6</f>
        <v>8</v>
      </c>
      <c r="Q11" s="21">
        <f>'Naprawa nawierzchni (K-12)'!F6</f>
        <v>8</v>
      </c>
      <c r="R11" s="21">
        <f>'Naprawa nawierzchni (K-14)'!F6</f>
        <v>11</v>
      </c>
      <c r="S11" s="21">
        <f>'Naprawa kratki (2)'!F7</f>
        <v>6</v>
      </c>
      <c r="T11" s="20"/>
      <c r="U11" s="40">
        <f t="shared" si="0"/>
        <v>84.8</v>
      </c>
    </row>
    <row r="12" spans="2:21" s="13" customFormat="1" ht="28.95" customHeight="1" x14ac:dyDescent="0.3">
      <c r="B12" s="6">
        <v>8</v>
      </c>
      <c r="C12" s="1" t="s">
        <v>29</v>
      </c>
      <c r="D12" s="2" t="s">
        <v>99</v>
      </c>
      <c r="E12" s="22" t="s">
        <v>51</v>
      </c>
      <c r="F12" s="21"/>
      <c r="G12" s="21">
        <f>'Naprawa nawierzchni (2)'!F6</f>
        <v>16.28</v>
      </c>
      <c r="H12" s="21">
        <f>'Naprawa nawierzchni (3)'!F8</f>
        <v>26.35</v>
      </c>
      <c r="I12" s="21">
        <f>'Naprawa nawierzchni (6)'!F7</f>
        <v>60</v>
      </c>
      <c r="J12" s="21">
        <f>'Naprawa nawierzchni (K-A) '!F6</f>
        <v>9</v>
      </c>
      <c r="K12" s="21">
        <f>'Naprawa nawierzchni (K-1)'!F6</f>
        <v>4</v>
      </c>
      <c r="L12" s="21">
        <f>'Naprawa nawierzchni (K-2)'!F6</f>
        <v>4</v>
      </c>
      <c r="M12" s="21">
        <f>'Naprawa nawierzchni (K-3)'!F6</f>
        <v>4</v>
      </c>
      <c r="N12" s="21">
        <f>'Naprawa nawierzchni (K-4)'!F6</f>
        <v>4</v>
      </c>
      <c r="O12" s="21">
        <f>'Naprawa nawierzchni (K-7)'!F6</f>
        <v>4</v>
      </c>
      <c r="P12" s="21">
        <f>'Naprawa nawierzchni (K-10)'!F7</f>
        <v>4</v>
      </c>
      <c r="Q12" s="21">
        <f>'Naprawa nawierzchni (K-12)'!F7</f>
        <v>4</v>
      </c>
      <c r="R12" s="21">
        <f>'Naprawa nawierzchni (K-14)'!F7</f>
        <v>7.5</v>
      </c>
      <c r="S12" s="21"/>
      <c r="T12" s="21">
        <f>Chodnik!F8</f>
        <v>159.04</v>
      </c>
      <c r="U12" s="40">
        <f t="shared" si="0"/>
        <v>306.16999999999996</v>
      </c>
    </row>
    <row r="13" spans="2:21" s="13" customFormat="1" ht="28.95" customHeight="1" x14ac:dyDescent="0.3">
      <c r="B13" s="6">
        <v>9</v>
      </c>
      <c r="C13" s="1" t="s">
        <v>28</v>
      </c>
      <c r="D13" s="2" t="s">
        <v>100</v>
      </c>
      <c r="E13" s="22" t="s">
        <v>51</v>
      </c>
      <c r="F13" s="21">
        <f>'Naprawa kratki'!F6</f>
        <v>4</v>
      </c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>
        <f>'Naprawa kratki (2)'!F8</f>
        <v>9.9</v>
      </c>
      <c r="T13" s="21"/>
      <c r="U13" s="40">
        <f t="shared" si="0"/>
        <v>13.9</v>
      </c>
    </row>
    <row r="14" spans="2:21" s="13" customFormat="1" ht="28.95" customHeight="1" x14ac:dyDescent="0.3">
      <c r="B14" s="6">
        <v>10</v>
      </c>
      <c r="C14" s="1" t="s">
        <v>30</v>
      </c>
      <c r="D14" s="2" t="s">
        <v>101</v>
      </c>
      <c r="E14" s="22" t="s">
        <v>50</v>
      </c>
      <c r="F14" s="21">
        <f>'Naprawa kratki'!F7</f>
        <v>4</v>
      </c>
      <c r="G14" s="21">
        <f>'Naprawa nawierzchni (2)'!F7</f>
        <v>16.28</v>
      </c>
      <c r="H14" s="21">
        <f>'Naprawa nawierzchni (3)'!F9</f>
        <v>26.35</v>
      </c>
      <c r="I14" s="21">
        <f>'Naprawa nawierzchni (6)'!F8</f>
        <v>60</v>
      </c>
      <c r="J14" s="21">
        <f>'Naprawa nawierzchni (K-A) '!F7</f>
        <v>9</v>
      </c>
      <c r="K14" s="21">
        <f>'Naprawa nawierzchni (K-1)'!F7</f>
        <v>4</v>
      </c>
      <c r="L14" s="21">
        <f>'Naprawa nawierzchni (K-2)'!F7</f>
        <v>4</v>
      </c>
      <c r="M14" s="21">
        <f>'Naprawa nawierzchni (K-3)'!F7</f>
        <v>4</v>
      </c>
      <c r="N14" s="21">
        <f>'Naprawa nawierzchni (K-4)'!F7</f>
        <v>4</v>
      </c>
      <c r="O14" s="21">
        <f>'Naprawa nawierzchni (K-7)'!F7</f>
        <v>4</v>
      </c>
      <c r="P14" s="21">
        <f>'Naprawa nawierzchni (K-10)'!F8</f>
        <v>4</v>
      </c>
      <c r="Q14" s="21">
        <f>'Naprawa nawierzchni (K-12)'!F8</f>
        <v>4</v>
      </c>
      <c r="R14" s="21">
        <f>'Naprawa nawierzchni (K-14)'!F8</f>
        <v>7.5</v>
      </c>
      <c r="S14" s="21">
        <f>'Naprawa kratki (2)'!F9</f>
        <v>9.9</v>
      </c>
      <c r="T14" s="21">
        <f>Chodnik!F9</f>
        <v>159.04</v>
      </c>
      <c r="U14" s="40">
        <f t="shared" si="0"/>
        <v>320.07</v>
      </c>
    </row>
    <row r="15" spans="2:21" s="13" customFormat="1" ht="28.95" customHeight="1" x14ac:dyDescent="0.3">
      <c r="B15" s="6">
        <v>11</v>
      </c>
      <c r="C15" s="1" t="s">
        <v>31</v>
      </c>
      <c r="D15" s="2" t="s">
        <v>108</v>
      </c>
      <c r="E15" s="22" t="s">
        <v>50</v>
      </c>
      <c r="F15" s="21">
        <f>'Naprawa kratki'!F8</f>
        <v>4</v>
      </c>
      <c r="G15" s="21">
        <f>'Naprawa nawierzchni (2)'!F8</f>
        <v>16.28</v>
      </c>
      <c r="H15" s="21">
        <f>'Naprawa nawierzchni (3)'!F10</f>
        <v>26.35</v>
      </c>
      <c r="I15" s="21">
        <f>'Naprawa nawierzchni (6)'!F9</f>
        <v>60</v>
      </c>
      <c r="J15" s="21">
        <f>'Naprawa nawierzchni (K-A) '!F8</f>
        <v>9</v>
      </c>
      <c r="K15" s="21">
        <f>'Naprawa nawierzchni (K-1)'!F8</f>
        <v>4</v>
      </c>
      <c r="L15" s="21">
        <f>'Naprawa nawierzchni (K-2)'!F8</f>
        <v>4</v>
      </c>
      <c r="M15" s="21">
        <f>'Naprawa nawierzchni (K-3)'!F8</f>
        <v>4</v>
      </c>
      <c r="N15" s="21">
        <f>'Naprawa nawierzchni (K-4)'!F8</f>
        <v>4</v>
      </c>
      <c r="O15" s="21">
        <f>'Naprawa nawierzchni (K-7)'!F8</f>
        <v>4</v>
      </c>
      <c r="P15" s="21">
        <f>'Naprawa nawierzchni (K-10)'!F9</f>
        <v>4</v>
      </c>
      <c r="Q15" s="21">
        <f>'Naprawa nawierzchni (K-12)'!F9</f>
        <v>4</v>
      </c>
      <c r="R15" s="21">
        <f>'Naprawa nawierzchni (K-14)'!F9</f>
        <v>7.5</v>
      </c>
      <c r="S15" s="21">
        <f>'Naprawa kratki (2)'!F10</f>
        <v>9.9</v>
      </c>
      <c r="T15" s="21">
        <f>Chodnik!F10</f>
        <v>159.04</v>
      </c>
      <c r="U15" s="40">
        <f t="shared" si="0"/>
        <v>320.07</v>
      </c>
    </row>
    <row r="16" spans="2:21" s="13" customFormat="1" ht="45" customHeight="1" x14ac:dyDescent="0.3">
      <c r="B16" s="6">
        <v>12</v>
      </c>
      <c r="C16" s="37" t="s">
        <v>56</v>
      </c>
      <c r="D16" s="17" t="s">
        <v>112</v>
      </c>
      <c r="E16" s="22" t="s">
        <v>50</v>
      </c>
      <c r="F16" s="21">
        <f>'Naprawa kratki'!F9</f>
        <v>4</v>
      </c>
      <c r="G16" s="21">
        <f>'Naprawa nawierzchni (2)'!F9</f>
        <v>16.28</v>
      </c>
      <c r="H16" s="21">
        <f>'Naprawa nawierzchni (3)'!F11</f>
        <v>26.35</v>
      </c>
      <c r="I16" s="21">
        <f>'Naprawa nawierzchni (6)'!F10</f>
        <v>60</v>
      </c>
      <c r="J16" s="21">
        <f>'Naprawa nawierzchni (K-A) '!F9</f>
        <v>9</v>
      </c>
      <c r="K16" s="21">
        <f>'Naprawa nawierzchni (K-1)'!F9</f>
        <v>4</v>
      </c>
      <c r="L16" s="21">
        <f>'Naprawa nawierzchni (K-2)'!F9</f>
        <v>4</v>
      </c>
      <c r="M16" s="21">
        <f>'Naprawa nawierzchni (K-3)'!F9</f>
        <v>4</v>
      </c>
      <c r="N16" s="21">
        <f>'Naprawa nawierzchni (K-4)'!F9</f>
        <v>4</v>
      </c>
      <c r="O16" s="21">
        <f>'Naprawa nawierzchni (K-7)'!F9</f>
        <v>4</v>
      </c>
      <c r="P16" s="21">
        <f>'Naprawa nawierzchni (K-10)'!F10</f>
        <v>4</v>
      </c>
      <c r="Q16" s="21">
        <f>'Naprawa nawierzchni (K-12)'!F10</f>
        <v>4</v>
      </c>
      <c r="R16" s="21">
        <f>'Naprawa nawierzchni (K-14)'!F10</f>
        <v>7.5</v>
      </c>
      <c r="S16" s="21">
        <f>'Naprawa kratki (2)'!F11</f>
        <v>9.9</v>
      </c>
      <c r="T16" s="21">
        <f>Chodnik!F11</f>
        <v>159.04</v>
      </c>
      <c r="U16" s="40">
        <f t="shared" si="0"/>
        <v>320.07</v>
      </c>
    </row>
    <row r="17" spans="2:21" s="13" customFormat="1" ht="28.95" customHeight="1" x14ac:dyDescent="0.3">
      <c r="B17" s="6">
        <v>13</v>
      </c>
      <c r="C17" s="1" t="s">
        <v>36</v>
      </c>
      <c r="D17" s="2" t="s">
        <v>80</v>
      </c>
      <c r="E17" s="22" t="s">
        <v>50</v>
      </c>
      <c r="F17" s="21">
        <f>'Naprawa kratki'!F10</f>
        <v>4</v>
      </c>
      <c r="G17" s="21">
        <f>'Naprawa nawierzchni (2)'!F10</f>
        <v>16.28</v>
      </c>
      <c r="H17" s="21">
        <f>'Naprawa nawierzchni (3)'!F12</f>
        <v>26.35</v>
      </c>
      <c r="I17" s="21">
        <f>'Naprawa nawierzchni (6)'!F11</f>
        <v>60</v>
      </c>
      <c r="J17" s="21">
        <f>'Naprawa nawierzchni (K-A) '!F10</f>
        <v>9</v>
      </c>
      <c r="K17" s="21">
        <f>'Naprawa nawierzchni (K-1)'!F10</f>
        <v>4</v>
      </c>
      <c r="L17" s="21">
        <f>'Naprawa nawierzchni (K-2)'!F10</f>
        <v>4</v>
      </c>
      <c r="M17" s="21">
        <f>'Naprawa nawierzchni (K-3)'!F10</f>
        <v>4</v>
      </c>
      <c r="N17" s="21">
        <f>'Naprawa nawierzchni (K-4)'!F10</f>
        <v>4</v>
      </c>
      <c r="O17" s="21">
        <f>'Naprawa nawierzchni (K-7)'!F10</f>
        <v>4</v>
      </c>
      <c r="P17" s="21">
        <f>'Naprawa nawierzchni (K-10)'!F11</f>
        <v>4</v>
      </c>
      <c r="Q17" s="21">
        <f>'Naprawa nawierzchni (K-12)'!F11</f>
        <v>4</v>
      </c>
      <c r="R17" s="21">
        <f>'Naprawa nawierzchni (K-14)'!F11</f>
        <v>7.5</v>
      </c>
      <c r="S17" s="21">
        <f>'Naprawa kratki (2)'!F12</f>
        <v>9.9</v>
      </c>
      <c r="T17" s="21">
        <f>Chodnik!F12</f>
        <v>159.04</v>
      </c>
      <c r="U17" s="40">
        <f t="shared" si="0"/>
        <v>320.07</v>
      </c>
    </row>
    <row r="18" spans="2:21" s="13" customFormat="1" ht="28.95" customHeight="1" x14ac:dyDescent="0.3">
      <c r="B18" s="6">
        <v>14</v>
      </c>
      <c r="C18" s="1" t="s">
        <v>40</v>
      </c>
      <c r="D18" s="2" t="s">
        <v>113</v>
      </c>
      <c r="E18" s="22" t="s">
        <v>4</v>
      </c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>
        <f>Chodnik!F13</f>
        <v>33</v>
      </c>
      <c r="U18" s="40">
        <f t="shared" si="0"/>
        <v>33</v>
      </c>
    </row>
    <row r="19" spans="2:21" s="13" customFormat="1" ht="28.95" customHeight="1" x14ac:dyDescent="0.3">
      <c r="B19" s="6">
        <v>15</v>
      </c>
      <c r="C19" s="43" t="s">
        <v>24</v>
      </c>
      <c r="D19" s="18" t="s">
        <v>79</v>
      </c>
      <c r="E19" s="22" t="s">
        <v>4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>
        <f>Chodnik!F14</f>
        <v>22.6</v>
      </c>
      <c r="U19" s="40">
        <f t="shared" si="0"/>
        <v>22.6</v>
      </c>
    </row>
    <row r="20" spans="2:21" s="13" customFormat="1" ht="28.95" customHeight="1" x14ac:dyDescent="0.3">
      <c r="B20" s="6">
        <v>16</v>
      </c>
      <c r="C20" s="1" t="s">
        <v>34</v>
      </c>
      <c r="D20" s="44" t="s">
        <v>105</v>
      </c>
      <c r="E20" s="24" t="s">
        <v>3</v>
      </c>
      <c r="F20" s="24"/>
      <c r="G20" s="24"/>
      <c r="H20" s="24"/>
      <c r="I20" s="24"/>
      <c r="J20" s="23">
        <f>'Naprawa nawierzchni (K-A) '!F11</f>
        <v>1</v>
      </c>
      <c r="K20" s="23">
        <f>'Naprawa nawierzchni (K-1)'!F11</f>
        <v>1</v>
      </c>
      <c r="L20" s="23">
        <f>'Naprawa nawierzchni (K-2)'!F11</f>
        <v>1</v>
      </c>
      <c r="M20" s="23">
        <f>'Naprawa nawierzchni (K-3)'!F11</f>
        <v>1</v>
      </c>
      <c r="N20" s="23">
        <f>'Naprawa nawierzchni (K-4)'!F11</f>
        <v>1</v>
      </c>
      <c r="O20" s="23">
        <f>'Naprawa nawierzchni (K-7)'!F11</f>
        <v>1</v>
      </c>
      <c r="P20" s="24">
        <f>'Naprawa nawierzchni (K-10)'!F12</f>
        <v>1</v>
      </c>
      <c r="Q20" s="23">
        <f>'Naprawa nawierzchni (K-12)'!F12</f>
        <v>1</v>
      </c>
      <c r="R20" s="23">
        <f>'Naprawa nawierzchni (K-14)'!F12</f>
        <v>1</v>
      </c>
      <c r="S20" s="24"/>
      <c r="T20" s="23">
        <f>Chodnik!F15</f>
        <v>1</v>
      </c>
      <c r="U20" s="40">
        <f t="shared" si="0"/>
        <v>10</v>
      </c>
    </row>
    <row r="21" spans="2:21" s="13" customFormat="1" ht="28.95" customHeight="1" x14ac:dyDescent="0.3">
      <c r="B21" s="6">
        <v>17</v>
      </c>
      <c r="C21" s="1" t="s">
        <v>35</v>
      </c>
      <c r="D21" s="45" t="s">
        <v>106</v>
      </c>
      <c r="E21" s="24" t="s">
        <v>3</v>
      </c>
      <c r="F21" s="23">
        <f>'Naprawa kratki'!F11</f>
        <v>1</v>
      </c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3">
        <f>'Naprawa kratki (2)'!F13</f>
        <v>1</v>
      </c>
      <c r="T21" s="24"/>
      <c r="U21" s="40">
        <f t="shared" si="0"/>
        <v>2</v>
      </c>
    </row>
    <row r="22" spans="2:21" s="13" customFormat="1" ht="28.95" customHeight="1" x14ac:dyDescent="0.3">
      <c r="B22" s="6">
        <v>18</v>
      </c>
      <c r="C22" s="1" t="s">
        <v>43</v>
      </c>
      <c r="D22" s="2" t="s">
        <v>107</v>
      </c>
      <c r="E22" s="24" t="s">
        <v>3</v>
      </c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3">
        <f>Chodnik!F16</f>
        <v>6</v>
      </c>
      <c r="U22" s="40">
        <f t="shared" si="0"/>
        <v>6</v>
      </c>
    </row>
    <row r="23" spans="2:21" s="13" customFormat="1" ht="28.95" customHeight="1" x14ac:dyDescent="0.3">
      <c r="B23" s="6">
        <v>19</v>
      </c>
      <c r="C23" s="1" t="s">
        <v>39</v>
      </c>
      <c r="D23" s="2" t="s">
        <v>115</v>
      </c>
      <c r="E23" s="22" t="s">
        <v>50</v>
      </c>
      <c r="F23" s="20"/>
      <c r="G23" s="21">
        <f>'Naprawa nawierzchni (2)'!F11</f>
        <v>16.28</v>
      </c>
      <c r="H23" s="21">
        <f>'Naprawa nawierzchni (3)'!F13</f>
        <v>26.35</v>
      </c>
      <c r="I23" s="21">
        <f>'Naprawa nawierzchni (6)'!F12</f>
        <v>60</v>
      </c>
      <c r="J23" s="20"/>
      <c r="K23" s="20"/>
      <c r="L23" s="20"/>
      <c r="M23" s="20"/>
      <c r="N23" s="20"/>
      <c r="O23" s="20"/>
      <c r="P23" s="20"/>
      <c r="Q23" s="20"/>
      <c r="R23" s="20"/>
      <c r="S23" s="21">
        <f>'Naprawa kratki (2)'!F14</f>
        <v>4.5</v>
      </c>
      <c r="T23" s="20">
        <f>Chodnik!F17</f>
        <v>45.44</v>
      </c>
      <c r="U23" s="40">
        <f t="shared" si="0"/>
        <v>152.57</v>
      </c>
    </row>
    <row r="24" spans="2:21" s="13" customFormat="1" ht="28.95" customHeight="1" x14ac:dyDescent="0.3">
      <c r="B24" s="6">
        <v>20</v>
      </c>
      <c r="C24" s="1" t="s">
        <v>22</v>
      </c>
      <c r="D24" s="2" t="s">
        <v>114</v>
      </c>
      <c r="E24" s="22" t="s">
        <v>50</v>
      </c>
      <c r="F24" s="20"/>
      <c r="G24" s="21">
        <f>'Naprawa nawierzchni (2)'!F12</f>
        <v>16.28</v>
      </c>
      <c r="H24" s="21">
        <f>'Naprawa nawierzchni (3)'!F14</f>
        <v>26.35</v>
      </c>
      <c r="I24" s="21">
        <f>'Naprawa nawierzchni (6)'!F13</f>
        <v>60</v>
      </c>
      <c r="J24" s="20"/>
      <c r="K24" s="20"/>
      <c r="L24" s="20"/>
      <c r="M24" s="20"/>
      <c r="N24" s="20"/>
      <c r="O24" s="20"/>
      <c r="P24" s="20"/>
      <c r="Q24" s="20"/>
      <c r="R24" s="20"/>
      <c r="S24" s="21">
        <f>'Naprawa kratki (2)'!F15</f>
        <v>4.5</v>
      </c>
      <c r="T24" s="20">
        <f>Chodnik!F18</f>
        <v>45.44</v>
      </c>
      <c r="U24" s="40">
        <f t="shared" si="0"/>
        <v>152.57</v>
      </c>
    </row>
    <row r="25" spans="2:21" s="13" customFormat="1" ht="28.95" customHeight="1" x14ac:dyDescent="0.3">
      <c r="B25" s="6">
        <v>21</v>
      </c>
      <c r="C25" s="1" t="s">
        <v>32</v>
      </c>
      <c r="D25" s="2" t="s">
        <v>109</v>
      </c>
      <c r="E25" s="22" t="s">
        <v>50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>
        <f>Chodnik!F19</f>
        <v>113.6</v>
      </c>
      <c r="U25" s="40">
        <f t="shared" si="0"/>
        <v>113.6</v>
      </c>
    </row>
    <row r="26" spans="2:21" s="13" customFormat="1" ht="28.95" customHeight="1" x14ac:dyDescent="0.3">
      <c r="B26" s="6">
        <v>22</v>
      </c>
      <c r="C26" s="1" t="s">
        <v>21</v>
      </c>
      <c r="D26" s="2" t="s">
        <v>110</v>
      </c>
      <c r="E26" s="22" t="s">
        <v>50</v>
      </c>
      <c r="F26" s="21">
        <f>'Naprawa kratki'!F12</f>
        <v>4</v>
      </c>
      <c r="G26" s="21"/>
      <c r="H26" s="21"/>
      <c r="I26" s="21"/>
      <c r="J26" s="21">
        <f>'Naprawa nawierzchni (K-A) '!F12</f>
        <v>9</v>
      </c>
      <c r="K26" s="21">
        <f>'Naprawa nawierzchni (K-1)'!F12</f>
        <v>4</v>
      </c>
      <c r="L26" s="21">
        <f>'Naprawa nawierzchni (K-2)'!F9</f>
        <v>4</v>
      </c>
      <c r="M26" s="21">
        <f>'Naprawa nawierzchni (K-3)'!F12</f>
        <v>4</v>
      </c>
      <c r="N26" s="21">
        <f>'Naprawa nawierzchni (K-4)'!F12</f>
        <v>4</v>
      </c>
      <c r="O26" s="21">
        <f>'Naprawa nawierzchni (K-7)'!F12</f>
        <v>4</v>
      </c>
      <c r="P26" s="21">
        <f>'Naprawa nawierzchni (K-10)'!F13</f>
        <v>4</v>
      </c>
      <c r="Q26" s="21">
        <f>'Naprawa nawierzchni (K-12)'!F13</f>
        <v>4</v>
      </c>
      <c r="R26" s="21">
        <f>'Naprawa nawierzchni (K-14)'!F13</f>
        <v>7.5</v>
      </c>
      <c r="S26" s="21">
        <f>'Naprawa kratki (2)'!F16</f>
        <v>5.4</v>
      </c>
      <c r="T26" s="21"/>
      <c r="U26" s="40">
        <f t="shared" si="0"/>
        <v>53.9</v>
      </c>
    </row>
    <row r="27" spans="2:21" s="13" customFormat="1" ht="28.95" customHeight="1" thickBot="1" x14ac:dyDescent="0.35">
      <c r="B27" s="15">
        <v>23</v>
      </c>
      <c r="C27" s="5" t="s">
        <v>33</v>
      </c>
      <c r="D27" s="5" t="s">
        <v>96</v>
      </c>
      <c r="E27" s="34" t="s">
        <v>51</v>
      </c>
      <c r="F27" s="47">
        <f>'Naprawa kratki'!F13</f>
        <v>2.2000000000000002</v>
      </c>
      <c r="G27" s="47">
        <f>'Naprawa nawierzchni (2)'!F13</f>
        <v>17.908000000000001</v>
      </c>
      <c r="H27" s="48">
        <f>'Naprawa nawierzchni (3)'!F15</f>
        <v>26.35</v>
      </c>
      <c r="I27" s="47">
        <f>'Naprawa nawierzchni (6)'!F14</f>
        <v>66</v>
      </c>
      <c r="J27" s="47">
        <f>'Naprawa nawierzchni (K-A) '!F13</f>
        <v>9.9</v>
      </c>
      <c r="K27" s="47">
        <f>'Naprawa nawierzchni (K-1)'!F13</f>
        <v>4</v>
      </c>
      <c r="L27" s="47">
        <f>'Naprawa nawierzchni (K-2)'!F13</f>
        <v>4</v>
      </c>
      <c r="M27" s="47">
        <f>'Naprawa nawierzchni (K-3)'!F13</f>
        <v>4</v>
      </c>
      <c r="N27" s="47">
        <f>'Naprawa nawierzchni (K-4)'!F13</f>
        <v>4</v>
      </c>
      <c r="O27" s="47">
        <f>'Naprawa nawierzchni (K-7)'!F13</f>
        <v>4</v>
      </c>
      <c r="P27" s="47">
        <f>'Naprawa nawierzchni (K-10)'!F14</f>
        <v>4.5999999999999996</v>
      </c>
      <c r="Q27" s="47">
        <f>'Naprawa nawierzchni (K-12)'!F14</f>
        <v>4.5999999999999996</v>
      </c>
      <c r="R27" s="47">
        <f>'Naprawa nawierzchni (K-14)'!F14</f>
        <v>8.625</v>
      </c>
      <c r="S27" s="47">
        <f>'Naprawa kratki (2)'!F17</f>
        <v>5.4450000000000003</v>
      </c>
      <c r="T27" s="47">
        <f>Chodnik!F20</f>
        <v>159.04</v>
      </c>
      <c r="U27" s="41">
        <f t="shared" ref="U27" si="1">SUM(F27:T27)</f>
        <v>324.66800000000001</v>
      </c>
    </row>
    <row r="28" spans="2:21" x14ac:dyDescent="0.3"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</row>
    <row r="36" spans="6:20" x14ac:dyDescent="0.3"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</row>
    <row r="38" spans="6:20" x14ac:dyDescent="0.3">
      <c r="T38" s="38"/>
    </row>
  </sheetData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4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023AD-BDC0-42A5-B487-3AE654ED99A9}">
  <sheetPr>
    <pageSetUpPr fitToPage="1"/>
  </sheetPr>
  <dimension ref="B1:I14"/>
  <sheetViews>
    <sheetView topLeftCell="A5" zoomScale="85" zoomScaleNormal="85" workbookViewId="0">
      <selection activeCell="B2" sqref="B2:I14"/>
    </sheetView>
  </sheetViews>
  <sheetFormatPr defaultRowHeight="14.4" x14ac:dyDescent="0.3"/>
  <cols>
    <col min="2" max="2" width="3.5546875" bestFit="1" customWidth="1"/>
    <col min="3" max="3" width="32.77734375" hidden="1" customWidth="1"/>
    <col min="4" max="4" width="90.77734375" customWidth="1"/>
    <col min="5" max="5" width="23.6640625" bestFit="1" customWidth="1"/>
    <col min="6" max="8" width="11.88671875" customWidth="1"/>
    <col min="9" max="9" width="20.77734375" customWidth="1"/>
  </cols>
  <sheetData>
    <row r="1" spans="2:9" ht="15" thickBot="1" x14ac:dyDescent="0.35"/>
    <row r="2" spans="2:9" ht="18" thickBot="1" x14ac:dyDescent="0.4">
      <c r="B2" s="64" t="s">
        <v>65</v>
      </c>
      <c r="C2" s="65"/>
      <c r="D2" s="65"/>
      <c r="E2" s="65"/>
      <c r="F2" s="65"/>
      <c r="G2" s="65"/>
      <c r="H2" s="65"/>
      <c r="I2" s="66"/>
    </row>
    <row r="3" spans="2:9" s="13" customFormat="1" ht="28.95" customHeight="1" thickBot="1" x14ac:dyDescent="0.35">
      <c r="B3" s="3" t="s">
        <v>20</v>
      </c>
      <c r="C3" s="3" t="s">
        <v>25</v>
      </c>
      <c r="D3" s="3" t="s">
        <v>1</v>
      </c>
      <c r="E3" s="67" t="s">
        <v>2</v>
      </c>
      <c r="F3" s="68"/>
      <c r="G3" s="3" t="s">
        <v>49</v>
      </c>
      <c r="H3" s="3" t="s">
        <v>48</v>
      </c>
      <c r="I3" s="3" t="s">
        <v>5</v>
      </c>
    </row>
    <row r="4" spans="2:9" s="13" customFormat="1" ht="45" customHeight="1" x14ac:dyDescent="0.3">
      <c r="B4" s="57">
        <v>1</v>
      </c>
      <c r="C4" s="4" t="s">
        <v>37</v>
      </c>
      <c r="D4" s="4" t="s">
        <v>102</v>
      </c>
      <c r="E4" s="4" t="s">
        <v>8</v>
      </c>
      <c r="F4" s="7">
        <f t="shared" ref="F4:F12" si="0">3.7*4.4</f>
        <v>16.28</v>
      </c>
      <c r="G4" s="32" t="s">
        <v>50</v>
      </c>
      <c r="H4" s="46"/>
      <c r="I4" s="46"/>
    </row>
    <row r="5" spans="2:9" s="13" customFormat="1" ht="45" customHeight="1" x14ac:dyDescent="0.3">
      <c r="B5" s="58">
        <v>2</v>
      </c>
      <c r="C5" s="1" t="s">
        <v>38</v>
      </c>
      <c r="D5" s="2" t="s">
        <v>7</v>
      </c>
      <c r="E5" s="1" t="s">
        <v>8</v>
      </c>
      <c r="F5" s="8">
        <f t="shared" si="0"/>
        <v>16.28</v>
      </c>
      <c r="G5" s="22" t="s">
        <v>50</v>
      </c>
      <c r="H5" s="55"/>
      <c r="I5" s="55"/>
    </row>
    <row r="6" spans="2:9" s="13" customFormat="1" ht="45" customHeight="1" x14ac:dyDescent="0.3">
      <c r="B6" s="58">
        <v>3</v>
      </c>
      <c r="C6" s="1" t="s">
        <v>29</v>
      </c>
      <c r="D6" s="2" t="s">
        <v>99</v>
      </c>
      <c r="E6" s="1" t="s">
        <v>8</v>
      </c>
      <c r="F6" s="8">
        <v>16.28</v>
      </c>
      <c r="G6" s="22" t="s">
        <v>51</v>
      </c>
      <c r="H6" s="55"/>
      <c r="I6" s="55"/>
    </row>
    <row r="7" spans="2:9" s="13" customFormat="1" ht="45" customHeight="1" x14ac:dyDescent="0.3">
      <c r="B7" s="58">
        <v>4</v>
      </c>
      <c r="C7" s="1" t="s">
        <v>30</v>
      </c>
      <c r="D7" s="2" t="s">
        <v>101</v>
      </c>
      <c r="E7" s="1" t="s">
        <v>8</v>
      </c>
      <c r="F7" s="8">
        <v>16.28</v>
      </c>
      <c r="G7" s="22" t="s">
        <v>50</v>
      </c>
      <c r="H7" s="55"/>
      <c r="I7" s="55"/>
    </row>
    <row r="8" spans="2:9" s="13" customFormat="1" ht="45" customHeight="1" x14ac:dyDescent="0.3">
      <c r="B8" s="58">
        <v>5</v>
      </c>
      <c r="C8" s="1" t="s">
        <v>31</v>
      </c>
      <c r="D8" s="2" t="s">
        <v>108</v>
      </c>
      <c r="E8" s="1" t="s">
        <v>8</v>
      </c>
      <c r="F8" s="8">
        <f t="shared" ref="F8" si="1">3.7*4.4</f>
        <v>16.28</v>
      </c>
      <c r="G8" s="22" t="s">
        <v>50</v>
      </c>
      <c r="H8" s="55"/>
      <c r="I8" s="55"/>
    </row>
    <row r="9" spans="2:9" s="13" customFormat="1" ht="45" customHeight="1" x14ac:dyDescent="0.3">
      <c r="B9" s="58">
        <v>6</v>
      </c>
      <c r="C9" s="37" t="s">
        <v>56</v>
      </c>
      <c r="D9" s="17" t="s">
        <v>112</v>
      </c>
      <c r="E9" s="1" t="s">
        <v>8</v>
      </c>
      <c r="F9" s="8">
        <f t="shared" si="0"/>
        <v>16.28</v>
      </c>
      <c r="G9" s="22" t="s">
        <v>50</v>
      </c>
      <c r="H9" s="55"/>
      <c r="I9" s="55"/>
    </row>
    <row r="10" spans="2:9" s="13" customFormat="1" ht="45" customHeight="1" x14ac:dyDescent="0.3">
      <c r="B10" s="58">
        <v>7</v>
      </c>
      <c r="C10" s="1" t="s">
        <v>36</v>
      </c>
      <c r="D10" s="2" t="s">
        <v>80</v>
      </c>
      <c r="E10" s="1" t="s">
        <v>8</v>
      </c>
      <c r="F10" s="8">
        <f t="shared" si="0"/>
        <v>16.28</v>
      </c>
      <c r="G10" s="22" t="s">
        <v>50</v>
      </c>
      <c r="H10" s="55"/>
      <c r="I10" s="55"/>
    </row>
    <row r="11" spans="2:9" s="13" customFormat="1" ht="45" customHeight="1" x14ac:dyDescent="0.3">
      <c r="B11" s="58">
        <v>8</v>
      </c>
      <c r="C11" s="1" t="s">
        <v>39</v>
      </c>
      <c r="D11" s="2" t="s">
        <v>115</v>
      </c>
      <c r="E11" s="1" t="s">
        <v>8</v>
      </c>
      <c r="F11" s="8">
        <f t="shared" si="0"/>
        <v>16.28</v>
      </c>
      <c r="G11" s="22" t="s">
        <v>50</v>
      </c>
      <c r="H11" s="55"/>
      <c r="I11" s="55"/>
    </row>
    <row r="12" spans="2:9" s="13" customFormat="1" ht="45" customHeight="1" x14ac:dyDescent="0.3">
      <c r="B12" s="58">
        <v>9</v>
      </c>
      <c r="C12" s="1" t="s">
        <v>22</v>
      </c>
      <c r="D12" s="2" t="s">
        <v>114</v>
      </c>
      <c r="E12" s="1" t="s">
        <v>8</v>
      </c>
      <c r="F12" s="8">
        <f t="shared" si="0"/>
        <v>16.28</v>
      </c>
      <c r="G12" s="22" t="s">
        <v>50</v>
      </c>
      <c r="H12" s="55"/>
      <c r="I12" s="55"/>
    </row>
    <row r="13" spans="2:9" s="13" customFormat="1" ht="45" customHeight="1" thickBot="1" x14ac:dyDescent="0.35">
      <c r="B13" s="59">
        <v>10</v>
      </c>
      <c r="C13" s="5" t="s">
        <v>33</v>
      </c>
      <c r="D13" s="5" t="s">
        <v>96</v>
      </c>
      <c r="E13" s="5" t="s">
        <v>55</v>
      </c>
      <c r="F13" s="33">
        <f>16.28*1.1</f>
        <v>17.908000000000001</v>
      </c>
      <c r="G13" s="34" t="s">
        <v>51</v>
      </c>
      <c r="H13" s="56"/>
      <c r="I13" s="56"/>
    </row>
    <row r="14" spans="2:9" ht="29.4" customHeight="1" thickBot="1" x14ac:dyDescent="0.35">
      <c r="H14" s="30" t="s">
        <v>52</v>
      </c>
      <c r="I14" s="31"/>
    </row>
  </sheetData>
  <mergeCells count="2">
    <mergeCell ref="B2:I2"/>
    <mergeCell ref="E3:F3"/>
  </mergeCells>
  <phoneticPr fontId="3" type="noConversion"/>
  <pageMargins left="0.7" right="0.7" top="0.75" bottom="0.75" header="0.3" footer="0.3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C8728-835A-4129-B520-69706339DDEF}">
  <sheetPr>
    <pageSetUpPr fitToPage="1"/>
  </sheetPr>
  <dimension ref="B1:I16"/>
  <sheetViews>
    <sheetView topLeftCell="A6" zoomScale="85" zoomScaleNormal="85" workbookViewId="0">
      <selection activeCell="B2" sqref="B2:I16"/>
    </sheetView>
  </sheetViews>
  <sheetFormatPr defaultRowHeight="14.4" x14ac:dyDescent="0.3"/>
  <cols>
    <col min="2" max="2" width="3.5546875" bestFit="1" customWidth="1"/>
    <col min="3" max="3" width="32.77734375" hidden="1" customWidth="1"/>
    <col min="4" max="4" width="90.77734375" customWidth="1"/>
    <col min="5" max="5" width="22.6640625" customWidth="1"/>
    <col min="6" max="6" width="16.88671875" customWidth="1"/>
    <col min="7" max="8" width="11.88671875" customWidth="1"/>
    <col min="9" max="9" width="20.77734375" customWidth="1"/>
  </cols>
  <sheetData>
    <row r="1" spans="2:9" ht="15" thickBot="1" x14ac:dyDescent="0.35"/>
    <row r="2" spans="2:9" ht="18" thickBot="1" x14ac:dyDescent="0.4">
      <c r="B2" s="64" t="s">
        <v>66</v>
      </c>
      <c r="C2" s="65"/>
      <c r="D2" s="65"/>
      <c r="E2" s="65"/>
      <c r="F2" s="65"/>
      <c r="G2" s="65"/>
      <c r="H2" s="65"/>
      <c r="I2" s="66"/>
    </row>
    <row r="3" spans="2:9" s="13" customFormat="1" ht="28.95" customHeight="1" thickBot="1" x14ac:dyDescent="0.35">
      <c r="B3" s="14" t="s">
        <v>20</v>
      </c>
      <c r="C3" s="3" t="s">
        <v>25</v>
      </c>
      <c r="D3" s="3" t="s">
        <v>1</v>
      </c>
      <c r="E3" s="67" t="s">
        <v>2</v>
      </c>
      <c r="F3" s="68"/>
      <c r="G3" s="3" t="s">
        <v>49</v>
      </c>
      <c r="H3" s="3" t="s">
        <v>48</v>
      </c>
      <c r="I3" s="3" t="s">
        <v>5</v>
      </c>
    </row>
    <row r="4" spans="2:9" s="13" customFormat="1" ht="43.95" customHeight="1" x14ac:dyDescent="0.3">
      <c r="B4" s="57">
        <v>1</v>
      </c>
      <c r="C4" s="4" t="s">
        <v>26</v>
      </c>
      <c r="D4" s="4" t="s">
        <v>98</v>
      </c>
      <c r="E4" s="4" t="s">
        <v>11</v>
      </c>
      <c r="F4" s="11">
        <f>(2.4*1.3)/2+2.1*3.3+0.4*0.6</f>
        <v>8.73</v>
      </c>
      <c r="G4" s="32" t="s">
        <v>50</v>
      </c>
      <c r="H4" s="46"/>
      <c r="I4" s="46"/>
    </row>
    <row r="5" spans="2:9" s="13" customFormat="1" ht="43.95" customHeight="1" x14ac:dyDescent="0.3">
      <c r="B5" s="58">
        <v>2</v>
      </c>
      <c r="C5" s="1" t="s">
        <v>37</v>
      </c>
      <c r="D5" s="1" t="s">
        <v>102</v>
      </c>
      <c r="E5" s="1" t="s">
        <v>10</v>
      </c>
      <c r="F5" s="8">
        <f t="shared" ref="F5:F14" si="0">8.5*3.1</f>
        <v>26.35</v>
      </c>
      <c r="G5" s="22" t="s">
        <v>50</v>
      </c>
      <c r="H5" s="55"/>
      <c r="I5" s="55"/>
    </row>
    <row r="6" spans="2:9" s="13" customFormat="1" ht="43.95" customHeight="1" x14ac:dyDescent="0.3">
      <c r="B6" s="58">
        <v>3</v>
      </c>
      <c r="C6" s="1" t="s">
        <v>38</v>
      </c>
      <c r="D6" s="2" t="s">
        <v>7</v>
      </c>
      <c r="E6" s="1" t="s">
        <v>57</v>
      </c>
      <c r="F6" s="12">
        <f>8.5*3.1-((2.4*1.3)/2+2.1*3.3+0.4*0.6)</f>
        <v>17.62</v>
      </c>
      <c r="G6" s="22" t="s">
        <v>50</v>
      </c>
      <c r="H6" s="55"/>
      <c r="I6" s="55"/>
    </row>
    <row r="7" spans="2:9" s="13" customFormat="1" ht="43.95" customHeight="1" x14ac:dyDescent="0.3">
      <c r="B7" s="58">
        <v>4</v>
      </c>
      <c r="C7" s="1" t="s">
        <v>23</v>
      </c>
      <c r="D7" s="1" t="s">
        <v>104</v>
      </c>
      <c r="E7" s="1" t="s">
        <v>58</v>
      </c>
      <c r="F7" s="8">
        <f>3.3+4.5</f>
        <v>7.8</v>
      </c>
      <c r="G7" s="24" t="s">
        <v>4</v>
      </c>
      <c r="H7" s="55"/>
      <c r="I7" s="55"/>
    </row>
    <row r="8" spans="2:9" s="13" customFormat="1" ht="43.95" customHeight="1" x14ac:dyDescent="0.3">
      <c r="B8" s="58">
        <v>5</v>
      </c>
      <c r="C8" s="1" t="s">
        <v>29</v>
      </c>
      <c r="D8" s="2" t="s">
        <v>99</v>
      </c>
      <c r="E8" s="1" t="s">
        <v>10</v>
      </c>
      <c r="F8" s="8">
        <f>8.5*3.1</f>
        <v>26.35</v>
      </c>
      <c r="G8" s="22" t="s">
        <v>51</v>
      </c>
      <c r="H8" s="55"/>
      <c r="I8" s="55"/>
    </row>
    <row r="9" spans="2:9" s="13" customFormat="1" ht="43.95" customHeight="1" x14ac:dyDescent="0.3">
      <c r="B9" s="58">
        <v>6</v>
      </c>
      <c r="C9" s="1" t="s">
        <v>30</v>
      </c>
      <c r="D9" s="2" t="s">
        <v>101</v>
      </c>
      <c r="E9" s="1" t="s">
        <v>10</v>
      </c>
      <c r="F9" s="8">
        <f>8.5*3.1</f>
        <v>26.35</v>
      </c>
      <c r="G9" s="22" t="s">
        <v>50</v>
      </c>
      <c r="H9" s="55"/>
      <c r="I9" s="55"/>
    </row>
    <row r="10" spans="2:9" s="13" customFormat="1" ht="43.95" customHeight="1" x14ac:dyDescent="0.3">
      <c r="B10" s="58">
        <v>7</v>
      </c>
      <c r="C10" s="1" t="s">
        <v>31</v>
      </c>
      <c r="D10" s="2" t="s">
        <v>108</v>
      </c>
      <c r="E10" s="1" t="s">
        <v>10</v>
      </c>
      <c r="F10" s="8">
        <f>8.5*3.1</f>
        <v>26.35</v>
      </c>
      <c r="G10" s="22" t="s">
        <v>50</v>
      </c>
      <c r="H10" s="55"/>
      <c r="I10" s="55"/>
    </row>
    <row r="11" spans="2:9" s="13" customFormat="1" ht="43.95" customHeight="1" x14ac:dyDescent="0.3">
      <c r="B11" s="58">
        <v>8</v>
      </c>
      <c r="C11" s="37" t="s">
        <v>56</v>
      </c>
      <c r="D11" s="17" t="s">
        <v>112</v>
      </c>
      <c r="E11" s="1" t="s">
        <v>10</v>
      </c>
      <c r="F11" s="8">
        <f t="shared" si="0"/>
        <v>26.35</v>
      </c>
      <c r="G11" s="22" t="s">
        <v>50</v>
      </c>
      <c r="H11" s="55"/>
      <c r="I11" s="55"/>
    </row>
    <row r="12" spans="2:9" s="13" customFormat="1" ht="43.95" customHeight="1" x14ac:dyDescent="0.3">
      <c r="B12" s="58">
        <v>9</v>
      </c>
      <c r="C12" s="1" t="s">
        <v>36</v>
      </c>
      <c r="D12" s="2" t="s">
        <v>80</v>
      </c>
      <c r="E12" s="1" t="s">
        <v>10</v>
      </c>
      <c r="F12" s="8">
        <f t="shared" si="0"/>
        <v>26.35</v>
      </c>
      <c r="G12" s="22" t="s">
        <v>50</v>
      </c>
      <c r="H12" s="55"/>
      <c r="I12" s="55"/>
    </row>
    <row r="13" spans="2:9" s="13" customFormat="1" ht="43.95" customHeight="1" x14ac:dyDescent="0.3">
      <c r="B13" s="58">
        <v>10</v>
      </c>
      <c r="C13" s="1" t="s">
        <v>39</v>
      </c>
      <c r="D13" s="2" t="s">
        <v>115</v>
      </c>
      <c r="E13" s="1" t="s">
        <v>10</v>
      </c>
      <c r="F13" s="8">
        <f t="shared" si="0"/>
        <v>26.35</v>
      </c>
      <c r="G13" s="22" t="s">
        <v>50</v>
      </c>
      <c r="H13" s="55"/>
      <c r="I13" s="55"/>
    </row>
    <row r="14" spans="2:9" s="13" customFormat="1" ht="43.95" customHeight="1" x14ac:dyDescent="0.3">
      <c r="B14" s="58">
        <v>11</v>
      </c>
      <c r="C14" s="1" t="s">
        <v>22</v>
      </c>
      <c r="D14" s="2" t="s">
        <v>114</v>
      </c>
      <c r="E14" s="1" t="s">
        <v>10</v>
      </c>
      <c r="F14" s="8">
        <f t="shared" si="0"/>
        <v>26.35</v>
      </c>
      <c r="G14" s="22" t="s">
        <v>50</v>
      </c>
      <c r="H14" s="55"/>
      <c r="I14" s="55"/>
    </row>
    <row r="15" spans="2:9" s="13" customFormat="1" ht="43.95" customHeight="1" thickBot="1" x14ac:dyDescent="0.35">
      <c r="B15" s="59">
        <v>12</v>
      </c>
      <c r="C15" s="5" t="s">
        <v>33</v>
      </c>
      <c r="D15" s="5" t="s">
        <v>96</v>
      </c>
      <c r="E15" s="5" t="s">
        <v>59</v>
      </c>
      <c r="F15" s="60">
        <f>(8.5*3.1)*0.85+(8.5*3.1)*0.15</f>
        <v>26.35</v>
      </c>
      <c r="G15" s="34" t="s">
        <v>51</v>
      </c>
      <c r="H15" s="56"/>
      <c r="I15" s="56"/>
    </row>
    <row r="16" spans="2:9" ht="27.6" customHeight="1" thickBot="1" x14ac:dyDescent="0.35">
      <c r="H16" s="30" t="s">
        <v>52</v>
      </c>
      <c r="I16" s="31"/>
    </row>
  </sheetData>
  <mergeCells count="2">
    <mergeCell ref="B2:I2"/>
    <mergeCell ref="E3:F3"/>
  </mergeCells>
  <phoneticPr fontId="3" type="noConversion"/>
  <pageMargins left="0.7" right="0.7" top="0.75" bottom="0.75" header="0.3" footer="0.3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64939-5076-4568-94A2-FA5D355D296A}">
  <sheetPr>
    <pageSetUpPr fitToPage="1"/>
  </sheetPr>
  <dimension ref="B1:I15"/>
  <sheetViews>
    <sheetView zoomScale="85" zoomScaleNormal="85" workbookViewId="0">
      <selection activeCell="I15" sqref="B2:I15"/>
    </sheetView>
  </sheetViews>
  <sheetFormatPr defaultRowHeight="14.4" x14ac:dyDescent="0.3"/>
  <cols>
    <col min="2" max="2" width="3.5546875" bestFit="1" customWidth="1"/>
    <col min="3" max="3" width="32.77734375" hidden="1" customWidth="1"/>
    <col min="4" max="4" width="90.77734375" customWidth="1"/>
    <col min="5" max="5" width="25.77734375" bestFit="1" customWidth="1"/>
    <col min="6" max="6" width="15" customWidth="1"/>
    <col min="7" max="8" width="11.88671875" customWidth="1"/>
    <col min="9" max="9" width="20.77734375" customWidth="1"/>
  </cols>
  <sheetData>
    <row r="1" spans="2:9" ht="15" thickBot="1" x14ac:dyDescent="0.35"/>
    <row r="2" spans="2:9" ht="18" thickBot="1" x14ac:dyDescent="0.4">
      <c r="B2" s="64" t="s">
        <v>67</v>
      </c>
      <c r="C2" s="65"/>
      <c r="D2" s="65"/>
      <c r="E2" s="65"/>
      <c r="F2" s="65"/>
      <c r="G2" s="65"/>
      <c r="H2" s="65"/>
      <c r="I2" s="66"/>
    </row>
    <row r="3" spans="2:9" s="13" customFormat="1" ht="28.95" customHeight="1" thickBot="1" x14ac:dyDescent="0.35">
      <c r="B3" s="3" t="s">
        <v>20</v>
      </c>
      <c r="C3" s="3" t="s">
        <v>25</v>
      </c>
      <c r="D3" s="3" t="s">
        <v>1</v>
      </c>
      <c r="E3" s="67" t="s">
        <v>2</v>
      </c>
      <c r="F3" s="68"/>
      <c r="G3" s="3" t="s">
        <v>49</v>
      </c>
      <c r="H3" s="3" t="s">
        <v>48</v>
      </c>
      <c r="I3" s="3" t="s">
        <v>5</v>
      </c>
    </row>
    <row r="4" spans="2:9" s="13" customFormat="1" ht="43.95" customHeight="1" x14ac:dyDescent="0.3">
      <c r="B4" s="57">
        <v>1</v>
      </c>
      <c r="C4" s="4" t="s">
        <v>27</v>
      </c>
      <c r="D4" s="4" t="s">
        <v>0</v>
      </c>
      <c r="E4" s="4" t="s">
        <v>9</v>
      </c>
      <c r="F4" s="7">
        <f>10*6</f>
        <v>60</v>
      </c>
      <c r="G4" s="32" t="s">
        <v>50</v>
      </c>
      <c r="H4" s="46"/>
      <c r="I4" s="46"/>
    </row>
    <row r="5" spans="2:9" s="13" customFormat="1" ht="43.95" customHeight="1" x14ac:dyDescent="0.3">
      <c r="B5" s="58">
        <v>2</v>
      </c>
      <c r="C5" s="1" t="s">
        <v>37</v>
      </c>
      <c r="D5" s="1" t="s">
        <v>102</v>
      </c>
      <c r="E5" s="1" t="s">
        <v>9</v>
      </c>
      <c r="F5" s="8">
        <f>10*6</f>
        <v>60</v>
      </c>
      <c r="G5" s="22" t="s">
        <v>50</v>
      </c>
      <c r="H5" s="55"/>
      <c r="I5" s="55"/>
    </row>
    <row r="6" spans="2:9" s="13" customFormat="1" ht="43.95" customHeight="1" x14ac:dyDescent="0.3">
      <c r="B6" s="58">
        <v>3</v>
      </c>
      <c r="C6" s="1" t="s">
        <v>23</v>
      </c>
      <c r="D6" s="1" t="s">
        <v>104</v>
      </c>
      <c r="E6" s="61" t="s">
        <v>53</v>
      </c>
      <c r="F6" s="8">
        <f t="shared" ref="F6" si="0">10*2+6*2</f>
        <v>32</v>
      </c>
      <c r="G6" s="24" t="s">
        <v>4</v>
      </c>
      <c r="H6" s="55"/>
      <c r="I6" s="55"/>
    </row>
    <row r="7" spans="2:9" s="13" customFormat="1" ht="43.95" customHeight="1" x14ac:dyDescent="0.3">
      <c r="B7" s="58">
        <v>4</v>
      </c>
      <c r="C7" s="1" t="s">
        <v>29</v>
      </c>
      <c r="D7" s="2" t="s">
        <v>99</v>
      </c>
      <c r="E7" s="1" t="s">
        <v>9</v>
      </c>
      <c r="F7" s="8">
        <v>60</v>
      </c>
      <c r="G7" s="22" t="s">
        <v>51</v>
      </c>
      <c r="H7" s="55"/>
      <c r="I7" s="55"/>
    </row>
    <row r="8" spans="2:9" s="13" customFormat="1" ht="43.95" customHeight="1" x14ac:dyDescent="0.3">
      <c r="B8" s="58">
        <v>5</v>
      </c>
      <c r="C8" s="1" t="s">
        <v>30</v>
      </c>
      <c r="D8" s="2" t="s">
        <v>101</v>
      </c>
      <c r="E8" s="1" t="s">
        <v>9</v>
      </c>
      <c r="F8" s="8">
        <f t="shared" ref="F8:F9" si="1">10*6</f>
        <v>60</v>
      </c>
      <c r="G8" s="22" t="s">
        <v>50</v>
      </c>
      <c r="H8" s="55"/>
      <c r="I8" s="55"/>
    </row>
    <row r="9" spans="2:9" s="13" customFormat="1" ht="43.95" customHeight="1" x14ac:dyDescent="0.3">
      <c r="B9" s="58">
        <v>6</v>
      </c>
      <c r="C9" s="1" t="s">
        <v>31</v>
      </c>
      <c r="D9" s="2" t="s">
        <v>108</v>
      </c>
      <c r="E9" s="1" t="s">
        <v>9</v>
      </c>
      <c r="F9" s="8">
        <f t="shared" si="1"/>
        <v>60</v>
      </c>
      <c r="G9" s="22" t="s">
        <v>50</v>
      </c>
      <c r="H9" s="55"/>
      <c r="I9" s="55"/>
    </row>
    <row r="10" spans="2:9" s="13" customFormat="1" ht="43.95" customHeight="1" x14ac:dyDescent="0.3">
      <c r="B10" s="58">
        <v>7</v>
      </c>
      <c r="C10" s="37" t="s">
        <v>56</v>
      </c>
      <c r="D10" s="17" t="s">
        <v>112</v>
      </c>
      <c r="E10" s="1" t="s">
        <v>9</v>
      </c>
      <c r="F10" s="8">
        <f t="shared" ref="F10:F13" si="2">10*6</f>
        <v>60</v>
      </c>
      <c r="G10" s="22" t="s">
        <v>50</v>
      </c>
      <c r="H10" s="55"/>
      <c r="I10" s="55"/>
    </row>
    <row r="11" spans="2:9" s="13" customFormat="1" ht="43.95" customHeight="1" x14ac:dyDescent="0.3">
      <c r="B11" s="58">
        <v>8</v>
      </c>
      <c r="C11" s="1" t="s">
        <v>36</v>
      </c>
      <c r="D11" s="2" t="s">
        <v>80</v>
      </c>
      <c r="E11" s="1" t="s">
        <v>9</v>
      </c>
      <c r="F11" s="8">
        <f t="shared" si="2"/>
        <v>60</v>
      </c>
      <c r="G11" s="22" t="s">
        <v>50</v>
      </c>
      <c r="H11" s="55"/>
      <c r="I11" s="55"/>
    </row>
    <row r="12" spans="2:9" s="13" customFormat="1" ht="43.95" customHeight="1" x14ac:dyDescent="0.3">
      <c r="B12" s="58">
        <v>9</v>
      </c>
      <c r="C12" s="1" t="s">
        <v>39</v>
      </c>
      <c r="D12" s="2" t="s">
        <v>115</v>
      </c>
      <c r="E12" s="1" t="s">
        <v>9</v>
      </c>
      <c r="F12" s="8">
        <f t="shared" ref="F12" si="3">10*6</f>
        <v>60</v>
      </c>
      <c r="G12" s="22" t="s">
        <v>50</v>
      </c>
      <c r="H12" s="55"/>
      <c r="I12" s="55"/>
    </row>
    <row r="13" spans="2:9" s="13" customFormat="1" ht="43.95" customHeight="1" x14ac:dyDescent="0.3">
      <c r="B13" s="58">
        <v>10</v>
      </c>
      <c r="C13" s="1" t="s">
        <v>22</v>
      </c>
      <c r="D13" s="2" t="s">
        <v>114</v>
      </c>
      <c r="E13" s="1" t="s">
        <v>9</v>
      </c>
      <c r="F13" s="8">
        <f t="shared" si="2"/>
        <v>60</v>
      </c>
      <c r="G13" s="22" t="s">
        <v>50</v>
      </c>
      <c r="H13" s="55"/>
      <c r="I13" s="55"/>
    </row>
    <row r="14" spans="2:9" s="13" customFormat="1" ht="43.95" customHeight="1" thickBot="1" x14ac:dyDescent="0.35">
      <c r="B14" s="59">
        <v>11</v>
      </c>
      <c r="C14" s="5" t="s">
        <v>33</v>
      </c>
      <c r="D14" s="5" t="s">
        <v>96</v>
      </c>
      <c r="E14" s="5" t="s">
        <v>54</v>
      </c>
      <c r="F14" s="33">
        <f>60*1.1</f>
        <v>66</v>
      </c>
      <c r="G14" s="34" t="s">
        <v>51</v>
      </c>
      <c r="H14" s="56"/>
      <c r="I14" s="56"/>
    </row>
    <row r="15" spans="2:9" ht="28.2" customHeight="1" thickBot="1" x14ac:dyDescent="0.35">
      <c r="H15" s="30" t="s">
        <v>52</v>
      </c>
      <c r="I15" s="31"/>
    </row>
  </sheetData>
  <mergeCells count="2">
    <mergeCell ref="B2:I2"/>
    <mergeCell ref="E3:F3"/>
  </mergeCells>
  <phoneticPr fontId="3" type="noConversion"/>
  <pageMargins left="0.7" right="0.7" top="0.75" bottom="0.75" header="0.3" footer="0.3"/>
  <pageSetup paperSize="9"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607CB-F390-479E-A813-0D10CF2D3DE6}">
  <sheetPr>
    <pageSetUpPr fitToPage="1"/>
  </sheetPr>
  <dimension ref="B1:I14"/>
  <sheetViews>
    <sheetView zoomScale="85" zoomScaleNormal="85" workbookViewId="0">
      <selection activeCell="B2" sqref="B2:I14"/>
    </sheetView>
  </sheetViews>
  <sheetFormatPr defaultRowHeight="14.4" x14ac:dyDescent="0.3"/>
  <cols>
    <col min="2" max="2" width="3.5546875" bestFit="1" customWidth="1"/>
    <col min="3" max="3" width="32.77734375" hidden="1" customWidth="1"/>
    <col min="4" max="4" width="90.77734375" customWidth="1"/>
    <col min="5" max="8" width="11.88671875" customWidth="1"/>
    <col min="9" max="9" width="20.77734375" customWidth="1"/>
  </cols>
  <sheetData>
    <row r="1" spans="2:9" ht="15" thickBot="1" x14ac:dyDescent="0.35"/>
    <row r="2" spans="2:9" ht="18" thickBot="1" x14ac:dyDescent="0.4">
      <c r="B2" s="64" t="s">
        <v>68</v>
      </c>
      <c r="C2" s="65"/>
      <c r="D2" s="65"/>
      <c r="E2" s="65"/>
      <c r="F2" s="65"/>
      <c r="G2" s="65"/>
      <c r="H2" s="65"/>
      <c r="I2" s="66"/>
    </row>
    <row r="3" spans="2:9" s="13" customFormat="1" ht="28.95" customHeight="1" thickBot="1" x14ac:dyDescent="0.35">
      <c r="B3" s="14" t="s">
        <v>20</v>
      </c>
      <c r="C3" s="3" t="s">
        <v>25</v>
      </c>
      <c r="D3" s="3" t="s">
        <v>1</v>
      </c>
      <c r="E3" s="67" t="s">
        <v>2</v>
      </c>
      <c r="F3" s="68"/>
      <c r="G3" s="3" t="s">
        <v>49</v>
      </c>
      <c r="H3" s="3" t="s">
        <v>48</v>
      </c>
      <c r="I3" s="3" t="s">
        <v>5</v>
      </c>
    </row>
    <row r="4" spans="2:9" s="13" customFormat="1" ht="28.95" customHeight="1" x14ac:dyDescent="0.3">
      <c r="B4" s="57">
        <v>1</v>
      </c>
      <c r="C4" s="4" t="s">
        <v>26</v>
      </c>
      <c r="D4" s="4" t="s">
        <v>98</v>
      </c>
      <c r="E4" s="4" t="s">
        <v>12</v>
      </c>
      <c r="F4" s="7">
        <f>3*3</f>
        <v>9</v>
      </c>
      <c r="G4" s="32" t="s">
        <v>50</v>
      </c>
      <c r="H4" s="46"/>
      <c r="I4" s="46"/>
    </row>
    <row r="5" spans="2:9" s="13" customFormat="1" ht="28.95" customHeight="1" x14ac:dyDescent="0.3">
      <c r="B5" s="58">
        <v>2</v>
      </c>
      <c r="C5" s="1" t="s">
        <v>23</v>
      </c>
      <c r="D5" s="1" t="s">
        <v>104</v>
      </c>
      <c r="E5" s="10" t="s">
        <v>44</v>
      </c>
      <c r="F5" s="8">
        <v>12</v>
      </c>
      <c r="G5" s="24" t="s">
        <v>4</v>
      </c>
      <c r="H5" s="55"/>
      <c r="I5" s="55"/>
    </row>
    <row r="6" spans="2:9" s="13" customFormat="1" ht="28.95" customHeight="1" x14ac:dyDescent="0.3">
      <c r="B6" s="58">
        <v>3</v>
      </c>
      <c r="C6" s="1" t="s">
        <v>29</v>
      </c>
      <c r="D6" s="2" t="s">
        <v>99</v>
      </c>
      <c r="E6" s="1" t="s">
        <v>12</v>
      </c>
      <c r="F6" s="8">
        <f t="shared" ref="F6:F12" si="0">3*3</f>
        <v>9</v>
      </c>
      <c r="G6" s="22" t="s">
        <v>51</v>
      </c>
      <c r="H6" s="55"/>
      <c r="I6" s="55"/>
    </row>
    <row r="7" spans="2:9" s="13" customFormat="1" ht="28.95" customHeight="1" x14ac:dyDescent="0.3">
      <c r="B7" s="58">
        <v>4</v>
      </c>
      <c r="C7" s="1" t="s">
        <v>30</v>
      </c>
      <c r="D7" s="2" t="s">
        <v>101</v>
      </c>
      <c r="E7" s="1" t="s">
        <v>12</v>
      </c>
      <c r="F7" s="8">
        <f t="shared" si="0"/>
        <v>9</v>
      </c>
      <c r="G7" s="22" t="s">
        <v>50</v>
      </c>
      <c r="H7" s="55"/>
      <c r="I7" s="55"/>
    </row>
    <row r="8" spans="2:9" s="13" customFormat="1" ht="28.95" customHeight="1" x14ac:dyDescent="0.3">
      <c r="B8" s="58">
        <v>5</v>
      </c>
      <c r="C8" s="1" t="s">
        <v>31</v>
      </c>
      <c r="D8" s="2" t="s">
        <v>108</v>
      </c>
      <c r="E8" s="1" t="s">
        <v>12</v>
      </c>
      <c r="F8" s="8">
        <f t="shared" si="0"/>
        <v>9</v>
      </c>
      <c r="G8" s="22" t="s">
        <v>50</v>
      </c>
      <c r="H8" s="55"/>
      <c r="I8" s="55"/>
    </row>
    <row r="9" spans="2:9" s="13" customFormat="1" ht="28.95" customHeight="1" x14ac:dyDescent="0.3">
      <c r="B9" s="58">
        <v>6</v>
      </c>
      <c r="C9" s="37" t="s">
        <v>56</v>
      </c>
      <c r="D9" s="17" t="s">
        <v>112</v>
      </c>
      <c r="E9" s="1" t="s">
        <v>12</v>
      </c>
      <c r="F9" s="8">
        <f t="shared" ref="F9:F10" si="1">3*3</f>
        <v>9</v>
      </c>
      <c r="G9" s="22" t="s">
        <v>50</v>
      </c>
      <c r="H9" s="55"/>
      <c r="I9" s="55"/>
    </row>
    <row r="10" spans="2:9" s="13" customFormat="1" ht="28.95" customHeight="1" x14ac:dyDescent="0.3">
      <c r="B10" s="58">
        <v>7</v>
      </c>
      <c r="C10" s="1" t="s">
        <v>36</v>
      </c>
      <c r="D10" s="2" t="s">
        <v>80</v>
      </c>
      <c r="E10" s="1" t="s">
        <v>12</v>
      </c>
      <c r="F10" s="8">
        <f t="shared" si="1"/>
        <v>9</v>
      </c>
      <c r="G10" s="22" t="s">
        <v>50</v>
      </c>
      <c r="H10" s="55"/>
      <c r="I10" s="55"/>
    </row>
    <row r="11" spans="2:9" s="13" customFormat="1" ht="28.95" customHeight="1" x14ac:dyDescent="0.3">
      <c r="B11" s="58">
        <v>8</v>
      </c>
      <c r="C11" s="1" t="s">
        <v>34</v>
      </c>
      <c r="D11" s="44" t="s">
        <v>105</v>
      </c>
      <c r="E11" s="1">
        <v>1</v>
      </c>
      <c r="F11" s="9">
        <v>1</v>
      </c>
      <c r="G11" s="24" t="s">
        <v>3</v>
      </c>
      <c r="H11" s="55"/>
      <c r="I11" s="55"/>
    </row>
    <row r="12" spans="2:9" s="13" customFormat="1" ht="28.95" customHeight="1" x14ac:dyDescent="0.3">
      <c r="B12" s="58">
        <v>9</v>
      </c>
      <c r="C12" s="1" t="s">
        <v>21</v>
      </c>
      <c r="D12" s="2" t="s">
        <v>110</v>
      </c>
      <c r="E12" s="1" t="s">
        <v>12</v>
      </c>
      <c r="F12" s="8">
        <f t="shared" si="0"/>
        <v>9</v>
      </c>
      <c r="G12" s="22" t="s">
        <v>50</v>
      </c>
      <c r="H12" s="55"/>
      <c r="I12" s="55"/>
    </row>
    <row r="13" spans="2:9" s="13" customFormat="1" ht="28.95" customHeight="1" thickBot="1" x14ac:dyDescent="0.35">
      <c r="B13" s="59">
        <v>10</v>
      </c>
      <c r="C13" s="5" t="s">
        <v>33</v>
      </c>
      <c r="D13" s="5" t="s">
        <v>96</v>
      </c>
      <c r="E13" s="5" t="s">
        <v>12</v>
      </c>
      <c r="F13" s="33">
        <f>(3*3)*1.1</f>
        <v>9.9</v>
      </c>
      <c r="G13" s="34" t="s">
        <v>51</v>
      </c>
      <c r="H13" s="56"/>
      <c r="I13" s="56"/>
    </row>
    <row r="14" spans="2:9" ht="29.4" customHeight="1" thickBot="1" x14ac:dyDescent="0.35">
      <c r="H14" s="30" t="s">
        <v>52</v>
      </c>
      <c r="I14" s="35"/>
    </row>
  </sheetData>
  <mergeCells count="2">
    <mergeCell ref="B2:I2"/>
    <mergeCell ref="E3:F3"/>
  </mergeCells>
  <phoneticPr fontId="3" type="noConversion"/>
  <pageMargins left="0.7" right="0.7" top="0.75" bottom="0.75" header="0.3" footer="0.3"/>
  <pageSetup paperSize="9" scale="7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D6FC7-2B0B-4432-9011-EA4BC401180E}">
  <sheetPr>
    <pageSetUpPr fitToPage="1"/>
  </sheetPr>
  <dimension ref="B1:I14"/>
  <sheetViews>
    <sheetView topLeftCell="A2" zoomScale="85" zoomScaleNormal="85" workbookViewId="0">
      <selection activeCell="I14" sqref="B2:I14"/>
    </sheetView>
  </sheetViews>
  <sheetFormatPr defaultRowHeight="14.4" x14ac:dyDescent="0.3"/>
  <cols>
    <col min="2" max="2" width="3.5546875" bestFit="1" customWidth="1"/>
    <col min="3" max="3" width="32.77734375" hidden="1" customWidth="1"/>
    <col min="4" max="4" width="90.77734375" customWidth="1"/>
    <col min="5" max="8" width="11.88671875" customWidth="1"/>
    <col min="9" max="9" width="20.77734375" customWidth="1"/>
  </cols>
  <sheetData>
    <row r="1" spans="2:9" ht="15" thickBot="1" x14ac:dyDescent="0.35"/>
    <row r="2" spans="2:9" ht="18" thickBot="1" x14ac:dyDescent="0.4">
      <c r="B2" s="64" t="s">
        <v>69</v>
      </c>
      <c r="C2" s="65"/>
      <c r="D2" s="65"/>
      <c r="E2" s="65"/>
      <c r="F2" s="65"/>
      <c r="G2" s="65"/>
      <c r="H2" s="65"/>
      <c r="I2" s="66"/>
    </row>
    <row r="3" spans="2:9" s="13" customFormat="1" ht="28.95" customHeight="1" thickBot="1" x14ac:dyDescent="0.35">
      <c r="B3" s="14" t="s">
        <v>20</v>
      </c>
      <c r="C3" s="14" t="s">
        <v>25</v>
      </c>
      <c r="D3" s="14" t="s">
        <v>1</v>
      </c>
      <c r="E3" s="69" t="s">
        <v>2</v>
      </c>
      <c r="F3" s="70"/>
      <c r="G3" s="14" t="s">
        <v>49</v>
      </c>
      <c r="H3" s="14" t="s">
        <v>48</v>
      </c>
      <c r="I3" s="14" t="s">
        <v>5</v>
      </c>
    </row>
    <row r="4" spans="2:9" s="13" customFormat="1" ht="43.95" customHeight="1" x14ac:dyDescent="0.3">
      <c r="B4" s="57">
        <v>1</v>
      </c>
      <c r="C4" s="4" t="s">
        <v>37</v>
      </c>
      <c r="D4" s="4" t="s">
        <v>102</v>
      </c>
      <c r="E4" s="4" t="s">
        <v>6</v>
      </c>
      <c r="F4" s="7">
        <f>2*2</f>
        <v>4</v>
      </c>
      <c r="G4" s="32" t="s">
        <v>50</v>
      </c>
      <c r="H4" s="46"/>
      <c r="I4" s="46"/>
    </row>
    <row r="5" spans="2:9" s="13" customFormat="1" ht="43.95" customHeight="1" x14ac:dyDescent="0.3">
      <c r="B5" s="58">
        <v>2</v>
      </c>
      <c r="C5" s="1" t="s">
        <v>38</v>
      </c>
      <c r="D5" s="2" t="s">
        <v>7</v>
      </c>
      <c r="E5" s="1" t="s">
        <v>6</v>
      </c>
      <c r="F5" s="8">
        <v>4</v>
      </c>
      <c r="G5" s="22" t="s">
        <v>50</v>
      </c>
      <c r="H5" s="55"/>
      <c r="I5" s="55"/>
    </row>
    <row r="6" spans="2:9" s="13" customFormat="1" ht="43.95" customHeight="1" x14ac:dyDescent="0.3">
      <c r="B6" s="58">
        <v>3</v>
      </c>
      <c r="C6" s="1" t="s">
        <v>29</v>
      </c>
      <c r="D6" s="2" t="s">
        <v>99</v>
      </c>
      <c r="E6" s="1" t="s">
        <v>6</v>
      </c>
      <c r="F6" s="8">
        <f>2*2</f>
        <v>4</v>
      </c>
      <c r="G6" s="22" t="s">
        <v>51</v>
      </c>
      <c r="H6" s="55"/>
      <c r="I6" s="55"/>
    </row>
    <row r="7" spans="2:9" s="13" customFormat="1" ht="43.95" customHeight="1" x14ac:dyDescent="0.3">
      <c r="B7" s="58">
        <v>4</v>
      </c>
      <c r="C7" s="1" t="s">
        <v>30</v>
      </c>
      <c r="D7" s="2" t="s">
        <v>101</v>
      </c>
      <c r="E7" s="1" t="s">
        <v>6</v>
      </c>
      <c r="F7" s="8">
        <f>2*2</f>
        <v>4</v>
      </c>
      <c r="G7" s="22" t="s">
        <v>50</v>
      </c>
      <c r="H7" s="55"/>
      <c r="I7" s="55"/>
    </row>
    <row r="8" spans="2:9" s="13" customFormat="1" ht="43.95" customHeight="1" x14ac:dyDescent="0.3">
      <c r="B8" s="58">
        <v>5</v>
      </c>
      <c r="C8" s="1" t="s">
        <v>31</v>
      </c>
      <c r="D8" s="2" t="s">
        <v>108</v>
      </c>
      <c r="E8" s="1" t="s">
        <v>6</v>
      </c>
      <c r="F8" s="8">
        <f>2*2</f>
        <v>4</v>
      </c>
      <c r="G8" s="22" t="s">
        <v>50</v>
      </c>
      <c r="H8" s="55"/>
      <c r="I8" s="55"/>
    </row>
    <row r="9" spans="2:9" s="13" customFormat="1" ht="43.95" customHeight="1" x14ac:dyDescent="0.3">
      <c r="B9" s="58">
        <v>6</v>
      </c>
      <c r="C9" s="37" t="s">
        <v>56</v>
      </c>
      <c r="D9" s="17" t="s">
        <v>112</v>
      </c>
      <c r="E9" s="1" t="s">
        <v>6</v>
      </c>
      <c r="F9" s="8">
        <f>2*2</f>
        <v>4</v>
      </c>
      <c r="G9" s="22" t="s">
        <v>50</v>
      </c>
      <c r="H9" s="55"/>
      <c r="I9" s="55"/>
    </row>
    <row r="10" spans="2:9" s="13" customFormat="1" ht="43.95" customHeight="1" x14ac:dyDescent="0.3">
      <c r="B10" s="58">
        <v>7</v>
      </c>
      <c r="C10" s="1" t="s">
        <v>36</v>
      </c>
      <c r="D10" s="2" t="s">
        <v>80</v>
      </c>
      <c r="E10" s="1" t="s">
        <v>6</v>
      </c>
      <c r="F10" s="8">
        <f>2*2</f>
        <v>4</v>
      </c>
      <c r="G10" s="22" t="s">
        <v>50</v>
      </c>
      <c r="H10" s="55"/>
      <c r="I10" s="55"/>
    </row>
    <row r="11" spans="2:9" s="13" customFormat="1" ht="43.95" customHeight="1" x14ac:dyDescent="0.3">
      <c r="B11" s="58">
        <v>8</v>
      </c>
      <c r="C11" s="1" t="s">
        <v>34</v>
      </c>
      <c r="D11" s="44" t="s">
        <v>105</v>
      </c>
      <c r="E11" s="1">
        <v>1</v>
      </c>
      <c r="F11" s="9">
        <v>1</v>
      </c>
      <c r="G11" s="24" t="s">
        <v>3</v>
      </c>
      <c r="H11" s="55"/>
      <c r="I11" s="55"/>
    </row>
    <row r="12" spans="2:9" s="13" customFormat="1" ht="43.95" customHeight="1" x14ac:dyDescent="0.3">
      <c r="B12" s="58">
        <v>9</v>
      </c>
      <c r="C12" s="1" t="s">
        <v>21</v>
      </c>
      <c r="D12" s="2" t="s">
        <v>110</v>
      </c>
      <c r="E12" s="1" t="s">
        <v>6</v>
      </c>
      <c r="F12" s="8">
        <f>2*2</f>
        <v>4</v>
      </c>
      <c r="G12" s="22" t="s">
        <v>50</v>
      </c>
      <c r="H12" s="55"/>
      <c r="I12" s="55"/>
    </row>
    <row r="13" spans="2:9" s="13" customFormat="1" ht="43.95" customHeight="1" thickBot="1" x14ac:dyDescent="0.35">
      <c r="B13" s="59">
        <v>10</v>
      </c>
      <c r="C13" s="5" t="s">
        <v>33</v>
      </c>
      <c r="D13" s="5" t="s">
        <v>96</v>
      </c>
      <c r="E13" s="5" t="s">
        <v>6</v>
      </c>
      <c r="F13" s="33">
        <f>4*1</f>
        <v>4</v>
      </c>
      <c r="G13" s="34" t="s">
        <v>51</v>
      </c>
      <c r="H13" s="56"/>
      <c r="I13" s="56"/>
    </row>
    <row r="14" spans="2:9" ht="28.95" customHeight="1" thickBot="1" x14ac:dyDescent="0.35">
      <c r="H14" s="30" t="s">
        <v>52</v>
      </c>
      <c r="I14" s="35"/>
    </row>
  </sheetData>
  <mergeCells count="2">
    <mergeCell ref="B2:I2"/>
    <mergeCell ref="E3:F3"/>
  </mergeCells>
  <phoneticPr fontId="3" type="noConversion"/>
  <pageMargins left="0.7" right="0.7" top="0.75" bottom="0.75" header="0.3" footer="0.3"/>
  <pageSetup paperSize="9" scale="7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04BD7-B9E4-49D3-ADBE-A7289B147D0A}">
  <sheetPr>
    <pageSetUpPr fitToPage="1"/>
  </sheetPr>
  <dimension ref="B1:I14"/>
  <sheetViews>
    <sheetView zoomScale="85" zoomScaleNormal="85" workbookViewId="0">
      <selection activeCell="I14" sqref="B2:I14"/>
    </sheetView>
  </sheetViews>
  <sheetFormatPr defaultRowHeight="14.4" x14ac:dyDescent="0.3"/>
  <cols>
    <col min="2" max="2" width="3.5546875" bestFit="1" customWidth="1"/>
    <col min="3" max="3" width="32.77734375" hidden="1" customWidth="1"/>
    <col min="4" max="4" width="90.77734375" customWidth="1"/>
    <col min="5" max="5" width="24.109375" bestFit="1" customWidth="1"/>
    <col min="6" max="8" width="11.88671875" customWidth="1"/>
    <col min="9" max="9" width="20.77734375" customWidth="1"/>
  </cols>
  <sheetData>
    <row r="1" spans="2:9" ht="15" thickBot="1" x14ac:dyDescent="0.35"/>
    <row r="2" spans="2:9" ht="18" thickBot="1" x14ac:dyDescent="0.4">
      <c r="B2" s="64" t="s">
        <v>70</v>
      </c>
      <c r="C2" s="65"/>
      <c r="D2" s="65"/>
      <c r="E2" s="65"/>
      <c r="F2" s="65"/>
      <c r="G2" s="65"/>
      <c r="H2" s="65"/>
      <c r="I2" s="66"/>
    </row>
    <row r="3" spans="2:9" s="13" customFormat="1" ht="28.95" customHeight="1" thickBot="1" x14ac:dyDescent="0.35">
      <c r="B3" s="14" t="s">
        <v>20</v>
      </c>
      <c r="C3" s="3" t="s">
        <v>25</v>
      </c>
      <c r="D3" s="3" t="s">
        <v>1</v>
      </c>
      <c r="E3" s="67" t="s">
        <v>2</v>
      </c>
      <c r="F3" s="68"/>
      <c r="G3" s="3" t="s">
        <v>49</v>
      </c>
      <c r="H3" s="3" t="s">
        <v>48</v>
      </c>
      <c r="I3" s="3" t="s">
        <v>5</v>
      </c>
    </row>
    <row r="4" spans="2:9" s="13" customFormat="1" ht="43.95" customHeight="1" x14ac:dyDescent="0.3">
      <c r="B4" s="57">
        <v>1</v>
      </c>
      <c r="C4" s="4" t="s">
        <v>37</v>
      </c>
      <c r="D4" s="4" t="s">
        <v>102</v>
      </c>
      <c r="E4" s="4" t="s">
        <v>6</v>
      </c>
      <c r="F4" s="7">
        <v>4</v>
      </c>
      <c r="G4" s="32" t="s">
        <v>50</v>
      </c>
      <c r="H4" s="46"/>
      <c r="I4" s="46"/>
    </row>
    <row r="5" spans="2:9" s="13" customFormat="1" ht="43.95" customHeight="1" x14ac:dyDescent="0.3">
      <c r="B5" s="58">
        <v>2</v>
      </c>
      <c r="C5" s="1" t="s">
        <v>38</v>
      </c>
      <c r="D5" s="2" t="s">
        <v>7</v>
      </c>
      <c r="E5" s="1" t="s">
        <v>6</v>
      </c>
      <c r="F5" s="8">
        <v>4</v>
      </c>
      <c r="G5" s="22">
        <v>2</v>
      </c>
      <c r="H5" s="55"/>
      <c r="I5" s="55"/>
    </row>
    <row r="6" spans="2:9" s="13" customFormat="1" ht="43.95" customHeight="1" x14ac:dyDescent="0.3">
      <c r="B6" s="58">
        <v>3</v>
      </c>
      <c r="C6" s="1" t="s">
        <v>29</v>
      </c>
      <c r="D6" s="2" t="s">
        <v>99</v>
      </c>
      <c r="E6" s="1" t="s">
        <v>6</v>
      </c>
      <c r="F6" s="8">
        <f>2*2</f>
        <v>4</v>
      </c>
      <c r="G6" s="22" t="s">
        <v>51</v>
      </c>
      <c r="H6" s="55"/>
      <c r="I6" s="55"/>
    </row>
    <row r="7" spans="2:9" s="13" customFormat="1" ht="43.95" customHeight="1" x14ac:dyDescent="0.3">
      <c r="B7" s="58">
        <v>4</v>
      </c>
      <c r="C7" s="1" t="s">
        <v>30</v>
      </c>
      <c r="D7" s="2" t="s">
        <v>101</v>
      </c>
      <c r="E7" s="1" t="s">
        <v>6</v>
      </c>
      <c r="F7" s="8">
        <f>2*2</f>
        <v>4</v>
      </c>
      <c r="G7" s="22" t="s">
        <v>50</v>
      </c>
      <c r="H7" s="55"/>
      <c r="I7" s="55"/>
    </row>
    <row r="8" spans="2:9" s="13" customFormat="1" ht="43.95" customHeight="1" x14ac:dyDescent="0.3">
      <c r="B8" s="58">
        <v>5</v>
      </c>
      <c r="C8" s="1" t="s">
        <v>31</v>
      </c>
      <c r="D8" s="2" t="s">
        <v>108</v>
      </c>
      <c r="E8" s="1" t="s">
        <v>6</v>
      </c>
      <c r="F8" s="8">
        <f>2*2</f>
        <v>4</v>
      </c>
      <c r="G8" s="22" t="s">
        <v>50</v>
      </c>
      <c r="H8" s="55"/>
      <c r="I8" s="55"/>
    </row>
    <row r="9" spans="2:9" s="13" customFormat="1" ht="43.95" customHeight="1" x14ac:dyDescent="0.3">
      <c r="B9" s="58">
        <v>6</v>
      </c>
      <c r="C9" s="37" t="s">
        <v>56</v>
      </c>
      <c r="D9" s="17" t="s">
        <v>112</v>
      </c>
      <c r="E9" s="1" t="s">
        <v>6</v>
      </c>
      <c r="F9" s="8">
        <f>2*2</f>
        <v>4</v>
      </c>
      <c r="G9" s="22" t="s">
        <v>50</v>
      </c>
      <c r="H9" s="55"/>
      <c r="I9" s="55"/>
    </row>
    <row r="10" spans="2:9" s="13" customFormat="1" ht="43.95" customHeight="1" x14ac:dyDescent="0.3">
      <c r="B10" s="58">
        <v>7</v>
      </c>
      <c r="C10" s="1" t="s">
        <v>36</v>
      </c>
      <c r="D10" s="2" t="s">
        <v>80</v>
      </c>
      <c r="E10" s="1" t="s">
        <v>6</v>
      </c>
      <c r="F10" s="8">
        <f t="shared" ref="F10:F12" si="0">2*2</f>
        <v>4</v>
      </c>
      <c r="G10" s="22" t="s">
        <v>50</v>
      </c>
      <c r="H10" s="55"/>
      <c r="I10" s="55"/>
    </row>
    <row r="11" spans="2:9" s="13" customFormat="1" ht="43.95" customHeight="1" x14ac:dyDescent="0.3">
      <c r="B11" s="58">
        <v>8</v>
      </c>
      <c r="C11" s="1" t="s">
        <v>34</v>
      </c>
      <c r="D11" s="44" t="s">
        <v>105</v>
      </c>
      <c r="E11" s="1">
        <v>1</v>
      </c>
      <c r="F11" s="9">
        <v>1</v>
      </c>
      <c r="G11" s="24" t="s">
        <v>3</v>
      </c>
      <c r="H11" s="55"/>
      <c r="I11" s="55"/>
    </row>
    <row r="12" spans="2:9" s="13" customFormat="1" ht="43.95" customHeight="1" x14ac:dyDescent="0.3">
      <c r="B12" s="58">
        <v>9</v>
      </c>
      <c r="C12" s="1" t="s">
        <v>21</v>
      </c>
      <c r="D12" s="2" t="s">
        <v>110</v>
      </c>
      <c r="E12" s="1" t="s">
        <v>6</v>
      </c>
      <c r="F12" s="8">
        <f t="shared" si="0"/>
        <v>4</v>
      </c>
      <c r="G12" s="22" t="s">
        <v>50</v>
      </c>
      <c r="H12" s="55"/>
      <c r="I12" s="55"/>
    </row>
    <row r="13" spans="2:9" s="13" customFormat="1" ht="43.95" customHeight="1" thickBot="1" x14ac:dyDescent="0.35">
      <c r="B13" s="59">
        <v>10</v>
      </c>
      <c r="C13" s="5" t="s">
        <v>33</v>
      </c>
      <c r="D13" s="5" t="s">
        <v>96</v>
      </c>
      <c r="E13" s="5" t="s">
        <v>6</v>
      </c>
      <c r="F13" s="33">
        <f>2*2</f>
        <v>4</v>
      </c>
      <c r="G13" s="34" t="s">
        <v>51</v>
      </c>
      <c r="H13" s="56"/>
      <c r="I13" s="56"/>
    </row>
    <row r="14" spans="2:9" s="13" customFormat="1" ht="28.95" customHeight="1" thickBot="1" x14ac:dyDescent="0.35">
      <c r="H14" s="30" t="s">
        <v>52</v>
      </c>
      <c r="I14" s="28"/>
    </row>
  </sheetData>
  <mergeCells count="2">
    <mergeCell ref="B2:I2"/>
    <mergeCell ref="E3:F3"/>
  </mergeCells>
  <phoneticPr fontId="3" type="noConversion"/>
  <pageMargins left="0.7" right="0.7" top="0.75" bottom="0.75" header="0.3" footer="0.3"/>
  <pageSetup paperSize="9" scale="7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8DAB0-A66F-4D7A-9315-1673C455AE08}">
  <sheetPr>
    <pageSetUpPr fitToPage="1"/>
  </sheetPr>
  <dimension ref="B1:I14"/>
  <sheetViews>
    <sheetView zoomScale="85" zoomScaleNormal="85" workbookViewId="0">
      <selection activeCell="I14" sqref="B2:I14"/>
    </sheetView>
  </sheetViews>
  <sheetFormatPr defaultRowHeight="14.4" x14ac:dyDescent="0.3"/>
  <cols>
    <col min="2" max="2" width="3.5546875" bestFit="1" customWidth="1"/>
    <col min="3" max="3" width="32.77734375" hidden="1" customWidth="1"/>
    <col min="4" max="4" width="90.77734375" customWidth="1"/>
    <col min="5" max="5" width="24.109375" bestFit="1" customWidth="1"/>
    <col min="6" max="8" width="11.88671875" customWidth="1"/>
    <col min="9" max="9" width="20.77734375" customWidth="1"/>
  </cols>
  <sheetData>
    <row r="1" spans="2:9" ht="15" thickBot="1" x14ac:dyDescent="0.35"/>
    <row r="2" spans="2:9" ht="18" thickBot="1" x14ac:dyDescent="0.4">
      <c r="B2" s="64" t="s">
        <v>71</v>
      </c>
      <c r="C2" s="65"/>
      <c r="D2" s="65"/>
      <c r="E2" s="65"/>
      <c r="F2" s="65"/>
      <c r="G2" s="65"/>
      <c r="H2" s="65"/>
      <c r="I2" s="66"/>
    </row>
    <row r="3" spans="2:9" s="29" customFormat="1" ht="28.95" customHeight="1" thickBot="1" x14ac:dyDescent="0.35">
      <c r="B3" s="14" t="s">
        <v>20</v>
      </c>
      <c r="C3" s="3" t="s">
        <v>25</v>
      </c>
      <c r="D3" s="3" t="s">
        <v>1</v>
      </c>
      <c r="E3" s="67" t="s">
        <v>2</v>
      </c>
      <c r="F3" s="68"/>
      <c r="G3" s="3" t="s">
        <v>49</v>
      </c>
      <c r="H3" s="3" t="s">
        <v>48</v>
      </c>
      <c r="I3" s="3" t="s">
        <v>5</v>
      </c>
    </row>
    <row r="4" spans="2:9" s="29" customFormat="1" ht="43.95" customHeight="1" x14ac:dyDescent="0.3">
      <c r="B4" s="57">
        <v>1</v>
      </c>
      <c r="C4" s="4" t="s">
        <v>37</v>
      </c>
      <c r="D4" s="4" t="s">
        <v>102</v>
      </c>
      <c r="E4" s="4" t="s">
        <v>6</v>
      </c>
      <c r="F4" s="7">
        <f t="shared" ref="F4:F10" si="0">2*2</f>
        <v>4</v>
      </c>
      <c r="G4" s="32" t="s">
        <v>50</v>
      </c>
      <c r="H4" s="46"/>
      <c r="I4" s="46"/>
    </row>
    <row r="5" spans="2:9" s="29" customFormat="1" ht="43.95" customHeight="1" x14ac:dyDescent="0.3">
      <c r="B5" s="58">
        <v>2</v>
      </c>
      <c r="C5" s="1" t="s">
        <v>38</v>
      </c>
      <c r="D5" s="2" t="s">
        <v>7</v>
      </c>
      <c r="E5" s="1" t="s">
        <v>6</v>
      </c>
      <c r="F5" s="8">
        <f t="shared" si="0"/>
        <v>4</v>
      </c>
      <c r="G5" s="22" t="s">
        <v>50</v>
      </c>
      <c r="H5" s="55"/>
      <c r="I5" s="55"/>
    </row>
    <row r="6" spans="2:9" s="29" customFormat="1" ht="43.95" customHeight="1" x14ac:dyDescent="0.3">
      <c r="B6" s="58">
        <v>3</v>
      </c>
      <c r="C6" s="1" t="s">
        <v>29</v>
      </c>
      <c r="D6" s="2" t="s">
        <v>99</v>
      </c>
      <c r="E6" s="1" t="s">
        <v>6</v>
      </c>
      <c r="F6" s="8">
        <f t="shared" si="0"/>
        <v>4</v>
      </c>
      <c r="G6" s="22" t="s">
        <v>51</v>
      </c>
      <c r="H6" s="55"/>
      <c r="I6" s="55"/>
    </row>
    <row r="7" spans="2:9" s="29" customFormat="1" ht="43.95" customHeight="1" x14ac:dyDescent="0.3">
      <c r="B7" s="58">
        <v>4</v>
      </c>
      <c r="C7" s="1" t="s">
        <v>30</v>
      </c>
      <c r="D7" s="2" t="s">
        <v>101</v>
      </c>
      <c r="E7" s="1" t="s">
        <v>6</v>
      </c>
      <c r="F7" s="8">
        <f t="shared" si="0"/>
        <v>4</v>
      </c>
      <c r="G7" s="22" t="s">
        <v>50</v>
      </c>
      <c r="H7" s="55"/>
      <c r="I7" s="55"/>
    </row>
    <row r="8" spans="2:9" s="29" customFormat="1" ht="43.95" customHeight="1" x14ac:dyDescent="0.3">
      <c r="B8" s="58">
        <v>5</v>
      </c>
      <c r="C8" s="1" t="s">
        <v>31</v>
      </c>
      <c r="D8" s="2" t="s">
        <v>108</v>
      </c>
      <c r="E8" s="1" t="s">
        <v>6</v>
      </c>
      <c r="F8" s="8">
        <f t="shared" si="0"/>
        <v>4</v>
      </c>
      <c r="G8" s="22" t="s">
        <v>50</v>
      </c>
      <c r="H8" s="55"/>
      <c r="I8" s="55"/>
    </row>
    <row r="9" spans="2:9" s="29" customFormat="1" ht="43.95" customHeight="1" x14ac:dyDescent="0.3">
      <c r="B9" s="58">
        <v>6</v>
      </c>
      <c r="C9" s="37" t="s">
        <v>56</v>
      </c>
      <c r="D9" s="17" t="s">
        <v>112</v>
      </c>
      <c r="E9" s="1" t="s">
        <v>6</v>
      </c>
      <c r="F9" s="8">
        <f t="shared" si="0"/>
        <v>4</v>
      </c>
      <c r="G9" s="22" t="s">
        <v>50</v>
      </c>
      <c r="H9" s="55"/>
      <c r="I9" s="55"/>
    </row>
    <row r="10" spans="2:9" s="29" customFormat="1" ht="43.95" customHeight="1" x14ac:dyDescent="0.3">
      <c r="B10" s="58">
        <v>7</v>
      </c>
      <c r="C10" s="1" t="s">
        <v>36</v>
      </c>
      <c r="D10" s="2" t="s">
        <v>80</v>
      </c>
      <c r="E10" s="1" t="s">
        <v>6</v>
      </c>
      <c r="F10" s="8">
        <f t="shared" si="0"/>
        <v>4</v>
      </c>
      <c r="G10" s="22" t="s">
        <v>50</v>
      </c>
      <c r="H10" s="55"/>
      <c r="I10" s="55"/>
    </row>
    <row r="11" spans="2:9" s="29" customFormat="1" ht="43.95" customHeight="1" x14ac:dyDescent="0.3">
      <c r="B11" s="58">
        <v>8</v>
      </c>
      <c r="C11" s="1" t="s">
        <v>34</v>
      </c>
      <c r="D11" s="44" t="s">
        <v>105</v>
      </c>
      <c r="E11" s="1">
        <v>1</v>
      </c>
      <c r="F11" s="9">
        <v>1</v>
      </c>
      <c r="G11" s="24" t="s">
        <v>3</v>
      </c>
      <c r="H11" s="55"/>
      <c r="I11" s="55"/>
    </row>
    <row r="12" spans="2:9" s="29" customFormat="1" ht="43.95" customHeight="1" x14ac:dyDescent="0.3">
      <c r="B12" s="58">
        <v>9</v>
      </c>
      <c r="C12" s="1" t="s">
        <v>21</v>
      </c>
      <c r="D12" s="2" t="s">
        <v>110</v>
      </c>
      <c r="E12" s="1" t="s">
        <v>6</v>
      </c>
      <c r="F12" s="8">
        <f>2*2</f>
        <v>4</v>
      </c>
      <c r="G12" s="22" t="s">
        <v>50</v>
      </c>
      <c r="H12" s="55"/>
      <c r="I12" s="55"/>
    </row>
    <row r="13" spans="2:9" s="29" customFormat="1" ht="43.95" customHeight="1" thickBot="1" x14ac:dyDescent="0.35">
      <c r="B13" s="59">
        <v>10</v>
      </c>
      <c r="C13" s="5" t="s">
        <v>33</v>
      </c>
      <c r="D13" s="5" t="s">
        <v>96</v>
      </c>
      <c r="E13" s="5" t="s">
        <v>6</v>
      </c>
      <c r="F13" s="33">
        <f>2*2</f>
        <v>4</v>
      </c>
      <c r="G13" s="34" t="s">
        <v>51</v>
      </c>
      <c r="H13" s="56"/>
      <c r="I13" s="56"/>
    </row>
    <row r="14" spans="2:9" ht="28.95" customHeight="1" thickBot="1" x14ac:dyDescent="0.35">
      <c r="H14" s="30" t="s">
        <v>52</v>
      </c>
      <c r="I14" s="28"/>
    </row>
  </sheetData>
  <mergeCells count="2">
    <mergeCell ref="B2:I2"/>
    <mergeCell ref="E3:F3"/>
  </mergeCells>
  <phoneticPr fontId="3" type="noConversion"/>
  <pageMargins left="0.7" right="0.7" top="0.75" bottom="0.75" header="0.3" footer="0.3"/>
  <pageSetup paperSize="9" scale="7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52309-1D9A-40C7-A096-D0C7D00468EC}">
  <sheetPr>
    <pageSetUpPr fitToPage="1"/>
  </sheetPr>
  <dimension ref="B1:I14"/>
  <sheetViews>
    <sheetView zoomScale="85" zoomScaleNormal="85" workbookViewId="0">
      <selection activeCell="I14" sqref="B2:I14"/>
    </sheetView>
  </sheetViews>
  <sheetFormatPr defaultRowHeight="14.4" x14ac:dyDescent="0.3"/>
  <cols>
    <col min="2" max="2" width="3.5546875" bestFit="1" customWidth="1"/>
    <col min="3" max="3" width="32.77734375" hidden="1" customWidth="1"/>
    <col min="4" max="4" width="90.77734375" customWidth="1"/>
    <col min="5" max="5" width="24.109375" bestFit="1" customWidth="1"/>
    <col min="6" max="8" width="11.88671875" customWidth="1"/>
    <col min="9" max="9" width="20.77734375" customWidth="1"/>
  </cols>
  <sheetData>
    <row r="1" spans="2:9" ht="15" thickBot="1" x14ac:dyDescent="0.35"/>
    <row r="2" spans="2:9" ht="18" thickBot="1" x14ac:dyDescent="0.4">
      <c r="B2" s="64" t="s">
        <v>72</v>
      </c>
      <c r="C2" s="65"/>
      <c r="D2" s="65"/>
      <c r="E2" s="65"/>
      <c r="F2" s="65"/>
      <c r="G2" s="65"/>
      <c r="H2" s="65"/>
      <c r="I2" s="66"/>
    </row>
    <row r="3" spans="2:9" ht="28.95" customHeight="1" thickBot="1" x14ac:dyDescent="0.35">
      <c r="B3" s="3" t="s">
        <v>20</v>
      </c>
      <c r="C3" s="3" t="s">
        <v>25</v>
      </c>
      <c r="D3" s="3" t="s">
        <v>1</v>
      </c>
      <c r="E3" s="67" t="s">
        <v>2</v>
      </c>
      <c r="F3" s="68"/>
      <c r="G3" s="3" t="s">
        <v>49</v>
      </c>
      <c r="H3" s="3" t="s">
        <v>48</v>
      </c>
      <c r="I3" s="3" t="s">
        <v>5</v>
      </c>
    </row>
    <row r="4" spans="2:9" ht="43.95" customHeight="1" x14ac:dyDescent="0.3">
      <c r="B4" s="57">
        <v>1</v>
      </c>
      <c r="C4" s="4" t="s">
        <v>37</v>
      </c>
      <c r="D4" s="4" t="s">
        <v>102</v>
      </c>
      <c r="E4" s="4" t="s">
        <v>6</v>
      </c>
      <c r="F4" s="7">
        <f t="shared" ref="F4:F10" si="0">2*2</f>
        <v>4</v>
      </c>
      <c r="G4" s="32" t="s">
        <v>50</v>
      </c>
      <c r="H4" s="46"/>
      <c r="I4" s="46"/>
    </row>
    <row r="5" spans="2:9" ht="43.95" customHeight="1" x14ac:dyDescent="0.3">
      <c r="B5" s="58">
        <v>2</v>
      </c>
      <c r="C5" s="1" t="s">
        <v>38</v>
      </c>
      <c r="D5" s="2" t="s">
        <v>7</v>
      </c>
      <c r="E5" s="1" t="s">
        <v>6</v>
      </c>
      <c r="F5" s="8">
        <f t="shared" si="0"/>
        <v>4</v>
      </c>
      <c r="G5" s="22" t="s">
        <v>50</v>
      </c>
      <c r="H5" s="55"/>
      <c r="I5" s="55"/>
    </row>
    <row r="6" spans="2:9" ht="43.95" customHeight="1" x14ac:dyDescent="0.3">
      <c r="B6" s="58">
        <v>3</v>
      </c>
      <c r="C6" s="1" t="s">
        <v>29</v>
      </c>
      <c r="D6" s="2" t="s">
        <v>99</v>
      </c>
      <c r="E6" s="1" t="s">
        <v>6</v>
      </c>
      <c r="F6" s="8">
        <f>2*2</f>
        <v>4</v>
      </c>
      <c r="G6" s="22" t="s">
        <v>51</v>
      </c>
      <c r="H6" s="55"/>
      <c r="I6" s="55"/>
    </row>
    <row r="7" spans="2:9" ht="43.95" customHeight="1" x14ac:dyDescent="0.3">
      <c r="B7" s="58">
        <v>4</v>
      </c>
      <c r="C7" s="1" t="s">
        <v>30</v>
      </c>
      <c r="D7" s="2" t="s">
        <v>101</v>
      </c>
      <c r="E7" s="1" t="s">
        <v>6</v>
      </c>
      <c r="F7" s="8">
        <f>2*2</f>
        <v>4</v>
      </c>
      <c r="G7" s="22" t="s">
        <v>50</v>
      </c>
      <c r="H7" s="55"/>
      <c r="I7" s="55"/>
    </row>
    <row r="8" spans="2:9" ht="43.95" customHeight="1" x14ac:dyDescent="0.3">
      <c r="B8" s="58">
        <v>5</v>
      </c>
      <c r="C8" s="1" t="s">
        <v>31</v>
      </c>
      <c r="D8" s="2" t="s">
        <v>108</v>
      </c>
      <c r="E8" s="1" t="s">
        <v>6</v>
      </c>
      <c r="F8" s="8">
        <f>2*2</f>
        <v>4</v>
      </c>
      <c r="G8" s="22" t="s">
        <v>50</v>
      </c>
      <c r="H8" s="55"/>
      <c r="I8" s="55"/>
    </row>
    <row r="9" spans="2:9" ht="43.95" customHeight="1" x14ac:dyDescent="0.3">
      <c r="B9" s="58">
        <v>6</v>
      </c>
      <c r="C9" s="37" t="s">
        <v>56</v>
      </c>
      <c r="D9" s="17" t="s">
        <v>112</v>
      </c>
      <c r="E9" s="1" t="s">
        <v>6</v>
      </c>
      <c r="F9" s="8">
        <f t="shared" si="0"/>
        <v>4</v>
      </c>
      <c r="G9" s="22" t="s">
        <v>50</v>
      </c>
      <c r="H9" s="55"/>
      <c r="I9" s="55"/>
    </row>
    <row r="10" spans="2:9" ht="43.95" customHeight="1" x14ac:dyDescent="0.3">
      <c r="B10" s="58">
        <v>7</v>
      </c>
      <c r="C10" s="1" t="s">
        <v>36</v>
      </c>
      <c r="D10" s="2" t="s">
        <v>80</v>
      </c>
      <c r="E10" s="1" t="s">
        <v>6</v>
      </c>
      <c r="F10" s="8">
        <f t="shared" si="0"/>
        <v>4</v>
      </c>
      <c r="G10" s="22" t="s">
        <v>50</v>
      </c>
      <c r="H10" s="55"/>
      <c r="I10" s="55"/>
    </row>
    <row r="11" spans="2:9" ht="43.95" customHeight="1" x14ac:dyDescent="0.3">
      <c r="B11" s="58">
        <v>8</v>
      </c>
      <c r="C11" s="1" t="s">
        <v>34</v>
      </c>
      <c r="D11" s="44" t="s">
        <v>105</v>
      </c>
      <c r="E11" s="1">
        <v>1</v>
      </c>
      <c r="F11" s="9">
        <v>1</v>
      </c>
      <c r="G11" s="24" t="s">
        <v>3</v>
      </c>
      <c r="H11" s="55"/>
      <c r="I11" s="55"/>
    </row>
    <row r="12" spans="2:9" ht="43.95" customHeight="1" x14ac:dyDescent="0.3">
      <c r="B12" s="58">
        <v>9</v>
      </c>
      <c r="C12" s="1" t="s">
        <v>21</v>
      </c>
      <c r="D12" s="2" t="s">
        <v>110</v>
      </c>
      <c r="E12" s="1" t="s">
        <v>6</v>
      </c>
      <c r="F12" s="8">
        <f>2*2</f>
        <v>4</v>
      </c>
      <c r="G12" s="22" t="s">
        <v>50</v>
      </c>
      <c r="H12" s="55"/>
      <c r="I12" s="55"/>
    </row>
    <row r="13" spans="2:9" ht="43.95" customHeight="1" thickBot="1" x14ac:dyDescent="0.35">
      <c r="B13" s="59">
        <v>10</v>
      </c>
      <c r="C13" s="5" t="s">
        <v>33</v>
      </c>
      <c r="D13" s="5" t="s">
        <v>96</v>
      </c>
      <c r="E13" s="5" t="s">
        <v>6</v>
      </c>
      <c r="F13" s="33">
        <f>2*2</f>
        <v>4</v>
      </c>
      <c r="G13" s="34" t="s">
        <v>51</v>
      </c>
      <c r="H13" s="56"/>
      <c r="I13" s="56"/>
    </row>
    <row r="14" spans="2:9" ht="28.95" customHeight="1" thickBot="1" x14ac:dyDescent="0.35">
      <c r="H14" s="30" t="s">
        <v>52</v>
      </c>
      <c r="I14" s="28"/>
    </row>
  </sheetData>
  <mergeCells count="2">
    <mergeCell ref="B2:I2"/>
    <mergeCell ref="E3:F3"/>
  </mergeCells>
  <phoneticPr fontId="3" type="noConversion"/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16</vt:i4>
      </vt:variant>
    </vt:vector>
  </HeadingPairs>
  <TitlesOfParts>
    <vt:vector size="16" baseType="lpstr">
      <vt:lpstr>Naprawa kratki</vt:lpstr>
      <vt:lpstr>Naprawa nawierzchni (2)</vt:lpstr>
      <vt:lpstr>Naprawa nawierzchni (3)</vt:lpstr>
      <vt:lpstr>Naprawa nawierzchni (6)</vt:lpstr>
      <vt:lpstr>Naprawa nawierzchni (K-A) </vt:lpstr>
      <vt:lpstr>Naprawa nawierzchni (K-1)</vt:lpstr>
      <vt:lpstr>Naprawa nawierzchni (K-2)</vt:lpstr>
      <vt:lpstr>Naprawa nawierzchni (K-3)</vt:lpstr>
      <vt:lpstr>Naprawa nawierzchni (K-4)</vt:lpstr>
      <vt:lpstr>Naprawa nawierzchni (K-7)</vt:lpstr>
      <vt:lpstr>Naprawa nawierzchni (K-10)</vt:lpstr>
      <vt:lpstr>Naprawa nawierzchni (K-12)</vt:lpstr>
      <vt:lpstr>Naprawa nawierzchni (K-14)</vt:lpstr>
      <vt:lpstr>Naprawa kratki (2)</vt:lpstr>
      <vt:lpstr>Chodnik</vt:lpstr>
      <vt:lpstr>Ilości zbiorcze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Malczewski</dc:creator>
  <cp:lastModifiedBy>Andrzej Malczewski</cp:lastModifiedBy>
  <cp:lastPrinted>2025-07-31T11:02:33Z</cp:lastPrinted>
  <dcterms:created xsi:type="dcterms:W3CDTF">2025-06-17T06:32:30Z</dcterms:created>
  <dcterms:modified xsi:type="dcterms:W3CDTF">2025-07-31T11:02:35Z</dcterms:modified>
</cp:coreProperties>
</file>